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50" yWindow="130" windowWidth="10520" windowHeight="780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Rekapitulace!$G$27</definedName>
    <definedName name="Dodavka0">Položky!#REF!</definedName>
    <definedName name="HSV">Rekapitulace!$E$27</definedName>
    <definedName name="HSV0">Položky!#REF!</definedName>
    <definedName name="HZS">Rekapitulace!$I$27</definedName>
    <definedName name="HZS0">Položky!#REF!</definedName>
    <definedName name="JKSO">'Krycí list'!$G$2</definedName>
    <definedName name="MJ">'Krycí list'!$G$5</definedName>
    <definedName name="Mont">Rekapitulace!$H$27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Objednatel">'Krycí list'!$C$10</definedName>
    <definedName name="PocetMJ">'Krycí list'!$G$6</definedName>
    <definedName name="Poznamka">'Krycí list'!$B$37</definedName>
    <definedName name="_xlnm.Print_Area" localSheetId="0">'Krycí list'!$A$1:$G$45</definedName>
    <definedName name="_xlnm.Print_Area" localSheetId="2">Položky!$A$1:$G$453</definedName>
    <definedName name="_xlnm.Print_Area" localSheetId="1">Rekapitulace!$A$1:$I$41</definedName>
    <definedName name="_xlnm.Print_Titles" localSheetId="2">Položky!$1:$6</definedName>
    <definedName name="_xlnm.Print_Titles" localSheetId="1">Rekapitulace!$1:$6</definedName>
    <definedName name="Projektant">'Krycí list'!$C$8</definedName>
    <definedName name="PSV">Rekapitulace!$F$27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4525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452" i="3"/>
  <c r="BD452" i="3"/>
  <c r="BC452" i="3"/>
  <c r="BA452" i="3"/>
  <c r="G452" i="3"/>
  <c r="BB452" i="3" s="1"/>
  <c r="BE451" i="3"/>
  <c r="BD451" i="3"/>
  <c r="BC451" i="3"/>
  <c r="BA451" i="3"/>
  <c r="G451" i="3"/>
  <c r="BB451" i="3" s="1"/>
  <c r="BE441" i="3"/>
  <c r="BD441" i="3"/>
  <c r="BC441" i="3"/>
  <c r="BA441" i="3"/>
  <c r="G441" i="3"/>
  <c r="BB441" i="3" s="1"/>
  <c r="BE426" i="3"/>
  <c r="BD426" i="3"/>
  <c r="BC426" i="3"/>
  <c r="BA426" i="3"/>
  <c r="G426" i="3"/>
  <c r="BB426" i="3" s="1"/>
  <c r="BE425" i="3"/>
  <c r="BD425" i="3"/>
  <c r="BD453" i="3" s="1"/>
  <c r="H26" i="2" s="1"/>
  <c r="BC425" i="3"/>
  <c r="BA425" i="3"/>
  <c r="BA453" i="3" s="1"/>
  <c r="E26" i="2" s="1"/>
  <c r="G425" i="3"/>
  <c r="BB425" i="3" s="1"/>
  <c r="B26" i="2"/>
  <c r="A26" i="2"/>
  <c r="BE453" i="3"/>
  <c r="I26" i="2" s="1"/>
  <c r="BC453" i="3"/>
  <c r="G26" i="2" s="1"/>
  <c r="G453" i="3"/>
  <c r="C453" i="3"/>
  <c r="BE419" i="3"/>
  <c r="BE423" i="3" s="1"/>
  <c r="I25" i="2" s="1"/>
  <c r="BD419" i="3"/>
  <c r="BC419" i="3"/>
  <c r="BC423" i="3" s="1"/>
  <c r="G25" i="2" s="1"/>
  <c r="BA419" i="3"/>
  <c r="G419" i="3"/>
  <c r="BB419" i="3" s="1"/>
  <c r="BB423" i="3" s="1"/>
  <c r="F25" i="2" s="1"/>
  <c r="B25" i="2"/>
  <c r="A25" i="2"/>
  <c r="BD423" i="3"/>
  <c r="H25" i="2" s="1"/>
  <c r="BA423" i="3"/>
  <c r="E25" i="2" s="1"/>
  <c r="C423" i="3"/>
  <c r="BE416" i="3"/>
  <c r="BD416" i="3"/>
  <c r="BC416" i="3"/>
  <c r="BA416" i="3"/>
  <c r="G416" i="3"/>
  <c r="BB416" i="3" s="1"/>
  <c r="BE413" i="3"/>
  <c r="BD413" i="3"/>
  <c r="BC413" i="3"/>
  <c r="BA413" i="3"/>
  <c r="G413" i="3"/>
  <c r="BB413" i="3" s="1"/>
  <c r="BE411" i="3"/>
  <c r="BD411" i="3"/>
  <c r="BC411" i="3"/>
  <c r="BA411" i="3"/>
  <c r="G411" i="3"/>
  <c r="BB411" i="3" s="1"/>
  <c r="BE409" i="3"/>
  <c r="BD409" i="3"/>
  <c r="BC409" i="3"/>
  <c r="BA409" i="3"/>
  <c r="G409" i="3"/>
  <c r="BB409" i="3" s="1"/>
  <c r="BE406" i="3"/>
  <c r="BD406" i="3"/>
  <c r="BC406" i="3"/>
  <c r="BA406" i="3"/>
  <c r="G406" i="3"/>
  <c r="BB406" i="3" s="1"/>
  <c r="BE403" i="3"/>
  <c r="BD403" i="3"/>
  <c r="BC403" i="3"/>
  <c r="BA403" i="3"/>
  <c r="G403" i="3"/>
  <c r="BB403" i="3" s="1"/>
  <c r="BE389" i="3"/>
  <c r="BD389" i="3"/>
  <c r="BC389" i="3"/>
  <c r="BA389" i="3"/>
  <c r="G389" i="3"/>
  <c r="BB389" i="3" s="1"/>
  <c r="BE375" i="3"/>
  <c r="BD375" i="3"/>
  <c r="BC375" i="3"/>
  <c r="BA375" i="3"/>
  <c r="G375" i="3"/>
  <c r="BB375" i="3" s="1"/>
  <c r="BE374" i="3"/>
  <c r="BD374" i="3"/>
  <c r="BC374" i="3"/>
  <c r="BA374" i="3"/>
  <c r="G374" i="3"/>
  <c r="BB374" i="3" s="1"/>
  <c r="BE373" i="3"/>
  <c r="BD373" i="3"/>
  <c r="BC373" i="3"/>
  <c r="BA373" i="3"/>
  <c r="G373" i="3"/>
  <c r="BB373" i="3" s="1"/>
  <c r="BE369" i="3"/>
  <c r="BD369" i="3"/>
  <c r="BC369" i="3"/>
  <c r="BA369" i="3"/>
  <c r="BA417" i="3" s="1"/>
  <c r="E24" i="2" s="1"/>
  <c r="G369" i="3"/>
  <c r="BB369" i="3" s="1"/>
  <c r="BE364" i="3"/>
  <c r="BD364" i="3"/>
  <c r="BC364" i="3"/>
  <c r="BA364" i="3"/>
  <c r="G364" i="3"/>
  <c r="BB364" i="3" s="1"/>
  <c r="BE363" i="3"/>
  <c r="BD363" i="3"/>
  <c r="BC363" i="3"/>
  <c r="BA363" i="3"/>
  <c r="G363" i="3"/>
  <c r="BB363" i="3" s="1"/>
  <c r="BE351" i="3"/>
  <c r="BE417" i="3" s="1"/>
  <c r="I24" i="2" s="1"/>
  <c r="BD351" i="3"/>
  <c r="BC351" i="3"/>
  <c r="BC417" i="3" s="1"/>
  <c r="G24" i="2" s="1"/>
  <c r="BA351" i="3"/>
  <c r="G351" i="3"/>
  <c r="BB351" i="3" s="1"/>
  <c r="BB417" i="3" s="1"/>
  <c r="F24" i="2" s="1"/>
  <c r="B24" i="2"/>
  <c r="A24" i="2"/>
  <c r="BD417" i="3"/>
  <c r="H24" i="2" s="1"/>
  <c r="C417" i="3"/>
  <c r="BE348" i="3"/>
  <c r="BD348" i="3"/>
  <c r="BC348" i="3"/>
  <c r="BA348" i="3"/>
  <c r="G348" i="3"/>
  <c r="BB348" i="3" s="1"/>
  <c r="BE345" i="3"/>
  <c r="BD345" i="3"/>
  <c r="BC345" i="3"/>
  <c r="BA345" i="3"/>
  <c r="G345" i="3"/>
  <c r="BB345" i="3" s="1"/>
  <c r="BE344" i="3"/>
  <c r="BD344" i="3"/>
  <c r="BC344" i="3"/>
  <c r="BA344" i="3"/>
  <c r="G344" i="3"/>
  <c r="BB344" i="3" s="1"/>
  <c r="BE341" i="3"/>
  <c r="BD341" i="3"/>
  <c r="BC341" i="3"/>
  <c r="BA341" i="3"/>
  <c r="G341" i="3"/>
  <c r="BB341" i="3" s="1"/>
  <c r="BE340" i="3"/>
  <c r="BD340" i="3"/>
  <c r="BC340" i="3"/>
  <c r="BA340" i="3"/>
  <c r="G340" i="3"/>
  <c r="BB340" i="3" s="1"/>
  <c r="BE339" i="3"/>
  <c r="BD339" i="3"/>
  <c r="BC339" i="3"/>
  <c r="BA339" i="3"/>
  <c r="G339" i="3"/>
  <c r="BB339" i="3" s="1"/>
  <c r="BE338" i="3"/>
  <c r="BD338" i="3"/>
  <c r="BC338" i="3"/>
  <c r="BA338" i="3"/>
  <c r="G338" i="3"/>
  <c r="BB338" i="3" s="1"/>
  <c r="BE334" i="3"/>
  <c r="BE349" i="3" s="1"/>
  <c r="I23" i="2" s="1"/>
  <c r="BD334" i="3"/>
  <c r="BC334" i="3"/>
  <c r="BA334" i="3"/>
  <c r="G334" i="3"/>
  <c r="BB334" i="3" s="1"/>
  <c r="BE331" i="3"/>
  <c r="BD331" i="3"/>
  <c r="BC331" i="3"/>
  <c r="BA331" i="3"/>
  <c r="G331" i="3"/>
  <c r="BB331" i="3" s="1"/>
  <c r="BE322" i="3"/>
  <c r="BD322" i="3"/>
  <c r="BC322" i="3"/>
  <c r="BA322" i="3"/>
  <c r="G322" i="3"/>
  <c r="BB322" i="3" s="1"/>
  <c r="BE318" i="3"/>
  <c r="BD318" i="3"/>
  <c r="BD349" i="3" s="1"/>
  <c r="H23" i="2" s="1"/>
  <c r="BC318" i="3"/>
  <c r="BA318" i="3"/>
  <c r="BA349" i="3" s="1"/>
  <c r="E23" i="2" s="1"/>
  <c r="G318" i="3"/>
  <c r="BB318" i="3" s="1"/>
  <c r="B23" i="2"/>
  <c r="A23" i="2"/>
  <c r="BC349" i="3"/>
  <c r="G23" i="2" s="1"/>
  <c r="C349" i="3"/>
  <c r="BE315" i="3"/>
  <c r="BD315" i="3"/>
  <c r="BC315" i="3"/>
  <c r="BA315" i="3"/>
  <c r="G315" i="3"/>
  <c r="BB315" i="3" s="1"/>
  <c r="BE312" i="3"/>
  <c r="BD312" i="3"/>
  <c r="BC312" i="3"/>
  <c r="BA312" i="3"/>
  <c r="G312" i="3"/>
  <c r="BB312" i="3" s="1"/>
  <c r="BE310" i="3"/>
  <c r="BD310" i="3"/>
  <c r="BC310" i="3"/>
  <c r="BA310" i="3"/>
  <c r="G310" i="3"/>
  <c r="BB310" i="3" s="1"/>
  <c r="BE308" i="3"/>
  <c r="BD308" i="3"/>
  <c r="BC308" i="3"/>
  <c r="BA308" i="3"/>
  <c r="G308" i="3"/>
  <c r="BB308" i="3" s="1"/>
  <c r="BE307" i="3"/>
  <c r="BD307" i="3"/>
  <c r="BC307" i="3"/>
  <c r="BA307" i="3"/>
  <c r="G307" i="3"/>
  <c r="BB307" i="3" s="1"/>
  <c r="BE305" i="3"/>
  <c r="BD305" i="3"/>
  <c r="BC305" i="3"/>
  <c r="BA305" i="3"/>
  <c r="G305" i="3"/>
  <c r="BB305" i="3" s="1"/>
  <c r="BE304" i="3"/>
  <c r="BD304" i="3"/>
  <c r="BC304" i="3"/>
  <c r="BA304" i="3"/>
  <c r="G304" i="3"/>
  <c r="BB304" i="3" s="1"/>
  <c r="BE303" i="3"/>
  <c r="BD303" i="3"/>
  <c r="BD316" i="3" s="1"/>
  <c r="H22" i="2" s="1"/>
  <c r="BC303" i="3"/>
  <c r="BA303" i="3"/>
  <c r="G303" i="3"/>
  <c r="BB303" i="3" s="1"/>
  <c r="BE289" i="3"/>
  <c r="BD289" i="3"/>
  <c r="BC289" i="3"/>
  <c r="BA289" i="3"/>
  <c r="G289" i="3"/>
  <c r="BB289" i="3" s="1"/>
  <c r="BE279" i="3"/>
  <c r="BD279" i="3"/>
  <c r="BC279" i="3"/>
  <c r="BA279" i="3"/>
  <c r="G279" i="3"/>
  <c r="BB279" i="3" s="1"/>
  <c r="BE277" i="3"/>
  <c r="BE316" i="3" s="1"/>
  <c r="I22" i="2" s="1"/>
  <c r="BD277" i="3"/>
  <c r="BC277" i="3"/>
  <c r="BC316" i="3" s="1"/>
  <c r="G22" i="2" s="1"/>
  <c r="BA277" i="3"/>
  <c r="G277" i="3"/>
  <c r="BB277" i="3" s="1"/>
  <c r="B22" i="2"/>
  <c r="A22" i="2"/>
  <c r="BA316" i="3"/>
  <c r="E22" i="2" s="1"/>
  <c r="C316" i="3"/>
  <c r="BE274" i="3"/>
  <c r="BD274" i="3"/>
  <c r="BC274" i="3"/>
  <c r="BA274" i="3"/>
  <c r="G274" i="3"/>
  <c r="BB274" i="3" s="1"/>
  <c r="BE272" i="3"/>
  <c r="BD272" i="3"/>
  <c r="BC272" i="3"/>
  <c r="BA272" i="3"/>
  <c r="G272" i="3"/>
  <c r="BB272" i="3" s="1"/>
  <c r="BE270" i="3"/>
  <c r="BD270" i="3"/>
  <c r="BD275" i="3" s="1"/>
  <c r="H21" i="2" s="1"/>
  <c r="BC270" i="3"/>
  <c r="BA270" i="3"/>
  <c r="BA275" i="3" s="1"/>
  <c r="E21" i="2" s="1"/>
  <c r="G270" i="3"/>
  <c r="BB270" i="3" s="1"/>
  <c r="B21" i="2"/>
  <c r="A21" i="2"/>
  <c r="BE275" i="3"/>
  <c r="I21" i="2" s="1"/>
  <c r="BC275" i="3"/>
  <c r="G21" i="2" s="1"/>
  <c r="G275" i="3"/>
  <c r="C275" i="3"/>
  <c r="BE267" i="3"/>
  <c r="BD267" i="3"/>
  <c r="BC267" i="3"/>
  <c r="BA267" i="3"/>
  <c r="G267" i="3"/>
  <c r="BB267" i="3" s="1"/>
  <c r="BE266" i="3"/>
  <c r="BD266" i="3"/>
  <c r="BC266" i="3"/>
  <c r="BA266" i="3"/>
  <c r="G266" i="3"/>
  <c r="BB266" i="3" s="1"/>
  <c r="BE265" i="3"/>
  <c r="BD265" i="3"/>
  <c r="BC265" i="3"/>
  <c r="BA265" i="3"/>
  <c r="G265" i="3"/>
  <c r="BB265" i="3" s="1"/>
  <c r="BE264" i="3"/>
  <c r="BD264" i="3"/>
  <c r="BC264" i="3"/>
  <c r="BA264" i="3"/>
  <c r="G264" i="3"/>
  <c r="BB264" i="3" s="1"/>
  <c r="BE263" i="3"/>
  <c r="BD263" i="3"/>
  <c r="BC263" i="3"/>
  <c r="BA263" i="3"/>
  <c r="G263" i="3"/>
  <c r="BB263" i="3" s="1"/>
  <c r="BE262" i="3"/>
  <c r="BD262" i="3"/>
  <c r="BC262" i="3"/>
  <c r="BA262" i="3"/>
  <c r="G262" i="3"/>
  <c r="BB262" i="3" s="1"/>
  <c r="BE261" i="3"/>
  <c r="BD261" i="3"/>
  <c r="BC261" i="3"/>
  <c r="BA261" i="3"/>
  <c r="G261" i="3"/>
  <c r="BB261" i="3" s="1"/>
  <c r="BE260" i="3"/>
  <c r="BD260" i="3"/>
  <c r="BC260" i="3"/>
  <c r="BA260" i="3"/>
  <c r="G260" i="3"/>
  <c r="BB260" i="3" s="1"/>
  <c r="BE259" i="3"/>
  <c r="BD259" i="3"/>
  <c r="BC259" i="3"/>
  <c r="BA259" i="3"/>
  <c r="G259" i="3"/>
  <c r="BB259" i="3" s="1"/>
  <c r="BE258" i="3"/>
  <c r="BD258" i="3"/>
  <c r="BC258" i="3"/>
  <c r="BA258" i="3"/>
  <c r="G258" i="3"/>
  <c r="BB258" i="3" s="1"/>
  <c r="BE257" i="3"/>
  <c r="BD257" i="3"/>
  <c r="BC257" i="3"/>
  <c r="BA257" i="3"/>
  <c r="G257" i="3"/>
  <c r="BB257" i="3" s="1"/>
  <c r="BE256" i="3"/>
  <c r="BD256" i="3"/>
  <c r="BC256" i="3"/>
  <c r="BA256" i="3"/>
  <c r="G256" i="3"/>
  <c r="BB256" i="3" s="1"/>
  <c r="BE255" i="3"/>
  <c r="BD255" i="3"/>
  <c r="BC255" i="3"/>
  <c r="BA255" i="3"/>
  <c r="G255" i="3"/>
  <c r="BB255" i="3" s="1"/>
  <c r="BE254" i="3"/>
  <c r="BD254" i="3"/>
  <c r="BC254" i="3"/>
  <c r="BA254" i="3"/>
  <c r="G254" i="3"/>
  <c r="BB254" i="3" s="1"/>
  <c r="BE253" i="3"/>
  <c r="BD253" i="3"/>
  <c r="BC253" i="3"/>
  <c r="BA253" i="3"/>
  <c r="G253" i="3"/>
  <c r="BB253" i="3" s="1"/>
  <c r="BE252" i="3"/>
  <c r="BD252" i="3"/>
  <c r="BC252" i="3"/>
  <c r="BA252" i="3"/>
  <c r="G252" i="3"/>
  <c r="BB252" i="3" s="1"/>
  <c r="BE251" i="3"/>
  <c r="BD251" i="3"/>
  <c r="BC251" i="3"/>
  <c r="BA251" i="3"/>
  <c r="G251" i="3"/>
  <c r="BB251" i="3" s="1"/>
  <c r="BE247" i="3"/>
  <c r="BD247" i="3"/>
  <c r="BC247" i="3"/>
  <c r="BA247" i="3"/>
  <c r="G247" i="3"/>
  <c r="BB247" i="3" s="1"/>
  <c r="BE243" i="3"/>
  <c r="BE268" i="3" s="1"/>
  <c r="I20" i="2" s="1"/>
  <c r="BD243" i="3"/>
  <c r="BC243" i="3"/>
  <c r="BC268" i="3" s="1"/>
  <c r="G20" i="2" s="1"/>
  <c r="BA243" i="3"/>
  <c r="G243" i="3"/>
  <c r="BB243" i="3" s="1"/>
  <c r="BB268" i="3" s="1"/>
  <c r="F20" i="2" s="1"/>
  <c r="B20" i="2"/>
  <c r="A20" i="2"/>
  <c r="BD268" i="3"/>
  <c r="H20" i="2" s="1"/>
  <c r="BA268" i="3"/>
  <c r="E20" i="2" s="1"/>
  <c r="C268" i="3"/>
  <c r="BE240" i="3"/>
  <c r="BD240" i="3"/>
  <c r="BC240" i="3"/>
  <c r="BA240" i="3"/>
  <c r="G240" i="3"/>
  <c r="BB240" i="3" s="1"/>
  <c r="BE237" i="3"/>
  <c r="BD237" i="3"/>
  <c r="BC237" i="3"/>
  <c r="BA237" i="3"/>
  <c r="G237" i="3"/>
  <c r="BB237" i="3" s="1"/>
  <c r="BE233" i="3"/>
  <c r="BD233" i="3"/>
  <c r="BC233" i="3"/>
  <c r="BA233" i="3"/>
  <c r="G233" i="3"/>
  <c r="BB233" i="3" s="1"/>
  <c r="BE230" i="3"/>
  <c r="BE241" i="3" s="1"/>
  <c r="I19" i="2" s="1"/>
  <c r="BD230" i="3"/>
  <c r="BC230" i="3"/>
  <c r="BA230" i="3"/>
  <c r="G230" i="3"/>
  <c r="BB230" i="3" s="1"/>
  <c r="BE227" i="3"/>
  <c r="BD227" i="3"/>
  <c r="BC227" i="3"/>
  <c r="BA227" i="3"/>
  <c r="G227" i="3"/>
  <c r="BB227" i="3" s="1"/>
  <c r="BE224" i="3"/>
  <c r="BD224" i="3"/>
  <c r="BC224" i="3"/>
  <c r="BA224" i="3"/>
  <c r="G224" i="3"/>
  <c r="BB224" i="3" s="1"/>
  <c r="BE220" i="3"/>
  <c r="BD220" i="3"/>
  <c r="BD241" i="3" s="1"/>
  <c r="H19" i="2" s="1"/>
  <c r="BC220" i="3"/>
  <c r="BA220" i="3"/>
  <c r="BA241" i="3" s="1"/>
  <c r="E19" i="2" s="1"/>
  <c r="G220" i="3"/>
  <c r="BB220" i="3" s="1"/>
  <c r="B19" i="2"/>
  <c r="A19" i="2"/>
  <c r="BC241" i="3"/>
  <c r="G19" i="2" s="1"/>
  <c r="C241" i="3"/>
  <c r="BE217" i="3"/>
  <c r="BD217" i="3"/>
  <c r="BC217" i="3"/>
  <c r="BA217" i="3"/>
  <c r="G217" i="3"/>
  <c r="BB217" i="3" s="1"/>
  <c r="BE213" i="3"/>
  <c r="BD213" i="3"/>
  <c r="BC213" i="3"/>
  <c r="BA213" i="3"/>
  <c r="G213" i="3"/>
  <c r="BB213" i="3" s="1"/>
  <c r="BE208" i="3"/>
  <c r="BD208" i="3"/>
  <c r="BC208" i="3"/>
  <c r="BA208" i="3"/>
  <c r="G208" i="3"/>
  <c r="BB208" i="3" s="1"/>
  <c r="BE197" i="3"/>
  <c r="BD197" i="3"/>
  <c r="BC197" i="3"/>
  <c r="BA197" i="3"/>
  <c r="G197" i="3"/>
  <c r="BB197" i="3" s="1"/>
  <c r="BE195" i="3"/>
  <c r="BD195" i="3"/>
  <c r="BC195" i="3"/>
  <c r="BA195" i="3"/>
  <c r="G195" i="3"/>
  <c r="BB195" i="3" s="1"/>
  <c r="BE194" i="3"/>
  <c r="BD194" i="3"/>
  <c r="BC194" i="3"/>
  <c r="BA194" i="3"/>
  <c r="BA218" i="3" s="1"/>
  <c r="E18" i="2" s="1"/>
  <c r="G194" i="3"/>
  <c r="BB194" i="3" s="1"/>
  <c r="BE191" i="3"/>
  <c r="BD191" i="3"/>
  <c r="BC191" i="3"/>
  <c r="BA191" i="3"/>
  <c r="G191" i="3"/>
  <c r="BB191" i="3" s="1"/>
  <c r="BE188" i="3"/>
  <c r="BD188" i="3"/>
  <c r="BC188" i="3"/>
  <c r="BA188" i="3"/>
  <c r="G188" i="3"/>
  <c r="BB188" i="3" s="1"/>
  <c r="BE185" i="3"/>
  <c r="BE218" i="3" s="1"/>
  <c r="I18" i="2" s="1"/>
  <c r="BD185" i="3"/>
  <c r="BC185" i="3"/>
  <c r="BC218" i="3" s="1"/>
  <c r="G18" i="2" s="1"/>
  <c r="BA185" i="3"/>
  <c r="G185" i="3"/>
  <c r="BB185" i="3" s="1"/>
  <c r="BB218" i="3" s="1"/>
  <c r="F18" i="2" s="1"/>
  <c r="B18" i="2"/>
  <c r="A18" i="2"/>
  <c r="BD218" i="3"/>
  <c r="H18" i="2" s="1"/>
  <c r="C218" i="3"/>
  <c r="BE182" i="3"/>
  <c r="BD182" i="3"/>
  <c r="BD183" i="3" s="1"/>
  <c r="H17" i="2" s="1"/>
  <c r="BC182" i="3"/>
  <c r="BB182" i="3"/>
  <c r="BB183" i="3" s="1"/>
  <c r="F17" i="2" s="1"/>
  <c r="G182" i="3"/>
  <c r="BA182" i="3" s="1"/>
  <c r="BA183" i="3" s="1"/>
  <c r="E17" i="2" s="1"/>
  <c r="B17" i="2"/>
  <c r="A17" i="2"/>
  <c r="BE183" i="3"/>
  <c r="I17" i="2" s="1"/>
  <c r="BC183" i="3"/>
  <c r="G17" i="2" s="1"/>
  <c r="G183" i="3"/>
  <c r="C183" i="3"/>
  <c r="BE179" i="3"/>
  <c r="BD179" i="3"/>
  <c r="BC179" i="3"/>
  <c r="BB179" i="3"/>
  <c r="G179" i="3"/>
  <c r="BA179" i="3" s="1"/>
  <c r="BE178" i="3"/>
  <c r="BD178" i="3"/>
  <c r="BC178" i="3"/>
  <c r="BB178" i="3"/>
  <c r="G178" i="3"/>
  <c r="BA178" i="3" s="1"/>
  <c r="BE177" i="3"/>
  <c r="BD177" i="3"/>
  <c r="BC177" i="3"/>
  <c r="BB177" i="3"/>
  <c r="G177" i="3"/>
  <c r="BA177" i="3" s="1"/>
  <c r="BE176" i="3"/>
  <c r="BD176" i="3"/>
  <c r="BC176" i="3"/>
  <c r="BB176" i="3"/>
  <c r="G176" i="3"/>
  <c r="BA176" i="3" s="1"/>
  <c r="BE175" i="3"/>
  <c r="BD175" i="3"/>
  <c r="BC175" i="3"/>
  <c r="BB175" i="3"/>
  <c r="G175" i="3"/>
  <c r="BA175" i="3" s="1"/>
  <c r="BE174" i="3"/>
  <c r="BD174" i="3"/>
  <c r="BC174" i="3"/>
  <c r="BB174" i="3"/>
  <c r="G174" i="3"/>
  <c r="BA174" i="3" s="1"/>
  <c r="BE173" i="3"/>
  <c r="BD173" i="3"/>
  <c r="BC173" i="3"/>
  <c r="BB173" i="3"/>
  <c r="G173" i="3"/>
  <c r="BA173" i="3" s="1"/>
  <c r="BE172" i="3"/>
  <c r="BD172" i="3"/>
  <c r="BC172" i="3"/>
  <c r="BB172" i="3"/>
  <c r="G172" i="3"/>
  <c r="BA172" i="3" s="1"/>
  <c r="BE171" i="3"/>
  <c r="BD171" i="3"/>
  <c r="BC171" i="3"/>
  <c r="BB171" i="3"/>
  <c r="G171" i="3"/>
  <c r="BA171" i="3" s="1"/>
  <c r="BE170" i="3"/>
  <c r="BD170" i="3"/>
  <c r="BC170" i="3"/>
  <c r="BB170" i="3"/>
  <c r="G170" i="3"/>
  <c r="BA170" i="3" s="1"/>
  <c r="BE167" i="3"/>
  <c r="BD167" i="3"/>
  <c r="BC167" i="3"/>
  <c r="BB167" i="3"/>
  <c r="G167" i="3"/>
  <c r="BA167" i="3" s="1"/>
  <c r="BE164" i="3"/>
  <c r="BD164" i="3"/>
  <c r="BC164" i="3"/>
  <c r="BB164" i="3"/>
  <c r="BB180" i="3" s="1"/>
  <c r="F16" i="2" s="1"/>
  <c r="G164" i="3"/>
  <c r="BA164" i="3" s="1"/>
  <c r="BE161" i="3"/>
  <c r="BD161" i="3"/>
  <c r="BC161" i="3"/>
  <c r="BB161" i="3"/>
  <c r="G161" i="3"/>
  <c r="BA161" i="3" s="1"/>
  <c r="BE157" i="3"/>
  <c r="BD157" i="3"/>
  <c r="BC157" i="3"/>
  <c r="BB157" i="3"/>
  <c r="G157" i="3"/>
  <c r="BA157" i="3" s="1"/>
  <c r="BE154" i="3"/>
  <c r="BE180" i="3" s="1"/>
  <c r="I16" i="2" s="1"/>
  <c r="BD154" i="3"/>
  <c r="BC154" i="3"/>
  <c r="BC180" i="3" s="1"/>
  <c r="G16" i="2" s="1"/>
  <c r="BB154" i="3"/>
  <c r="G154" i="3"/>
  <c r="BA154" i="3" s="1"/>
  <c r="BA180" i="3" s="1"/>
  <c r="E16" i="2" s="1"/>
  <c r="B16" i="2"/>
  <c r="A16" i="2"/>
  <c r="BD180" i="3"/>
  <c r="H16" i="2" s="1"/>
  <c r="C180" i="3"/>
  <c r="BE151" i="3"/>
  <c r="BD151" i="3"/>
  <c r="BC151" i="3"/>
  <c r="BB151" i="3"/>
  <c r="G151" i="3"/>
  <c r="BA151" i="3" s="1"/>
  <c r="BE150" i="3"/>
  <c r="BD150" i="3"/>
  <c r="BC150" i="3"/>
  <c r="BC152" i="3" s="1"/>
  <c r="G15" i="2" s="1"/>
  <c r="BB150" i="3"/>
  <c r="G150" i="3"/>
  <c r="BA150" i="3" s="1"/>
  <c r="BE148" i="3"/>
  <c r="BD148" i="3"/>
  <c r="BC148" i="3"/>
  <c r="BB148" i="3"/>
  <c r="G148" i="3"/>
  <c r="BA148" i="3" s="1"/>
  <c r="BE145" i="3"/>
  <c r="BD145" i="3"/>
  <c r="BC145" i="3"/>
  <c r="BB145" i="3"/>
  <c r="G145" i="3"/>
  <c r="BA145" i="3" s="1"/>
  <c r="BE143" i="3"/>
  <c r="BD143" i="3"/>
  <c r="BD152" i="3" s="1"/>
  <c r="H15" i="2" s="1"/>
  <c r="BC143" i="3"/>
  <c r="BB143" i="3"/>
  <c r="BB152" i="3" s="1"/>
  <c r="F15" i="2" s="1"/>
  <c r="G143" i="3"/>
  <c r="BA143" i="3" s="1"/>
  <c r="B15" i="2"/>
  <c r="A15" i="2"/>
  <c r="BE152" i="3"/>
  <c r="I15" i="2" s="1"/>
  <c r="G152" i="3"/>
  <c r="C152" i="3"/>
  <c r="BE139" i="3"/>
  <c r="BE141" i="3" s="1"/>
  <c r="I14" i="2" s="1"/>
  <c r="BD139" i="3"/>
  <c r="BC139" i="3"/>
  <c r="BC141" i="3" s="1"/>
  <c r="G14" i="2" s="1"/>
  <c r="BB139" i="3"/>
  <c r="G139" i="3"/>
  <c r="BA139" i="3" s="1"/>
  <c r="BA141" i="3" s="1"/>
  <c r="E14" i="2" s="1"/>
  <c r="B14" i="2"/>
  <c r="A14" i="2"/>
  <c r="BD141" i="3"/>
  <c r="H14" i="2" s="1"/>
  <c r="BB141" i="3"/>
  <c r="F14" i="2" s="1"/>
  <c r="C141" i="3"/>
  <c r="BE133" i="3"/>
  <c r="BD133" i="3"/>
  <c r="BD137" i="3" s="1"/>
  <c r="H13" i="2" s="1"/>
  <c r="BC133" i="3"/>
  <c r="BB133" i="3"/>
  <c r="BB137" i="3" s="1"/>
  <c r="F13" i="2" s="1"/>
  <c r="G133" i="3"/>
  <c r="BA133" i="3" s="1"/>
  <c r="BA137" i="3" s="1"/>
  <c r="E13" i="2" s="1"/>
  <c r="B13" i="2"/>
  <c r="A13" i="2"/>
  <c r="BE137" i="3"/>
  <c r="I13" i="2" s="1"/>
  <c r="BC137" i="3"/>
  <c r="G13" i="2" s="1"/>
  <c r="G137" i="3"/>
  <c r="C137" i="3"/>
  <c r="BE130" i="3"/>
  <c r="BD130" i="3"/>
  <c r="BC130" i="3"/>
  <c r="BB130" i="3"/>
  <c r="G130" i="3"/>
  <c r="BA130" i="3" s="1"/>
  <c r="BE129" i="3"/>
  <c r="BD129" i="3"/>
  <c r="BC129" i="3"/>
  <c r="BB129" i="3"/>
  <c r="G129" i="3"/>
  <c r="BA129" i="3" s="1"/>
  <c r="BE125" i="3"/>
  <c r="BE131" i="3" s="1"/>
  <c r="I12" i="2" s="1"/>
  <c r="BD125" i="3"/>
  <c r="BC125" i="3"/>
  <c r="BC131" i="3" s="1"/>
  <c r="G12" i="2" s="1"/>
  <c r="BB125" i="3"/>
  <c r="G125" i="3"/>
  <c r="BA125" i="3" s="1"/>
  <c r="B12" i="2"/>
  <c r="A12" i="2"/>
  <c r="BD131" i="3"/>
  <c r="H12" i="2" s="1"/>
  <c r="BB131" i="3"/>
  <c r="F12" i="2" s="1"/>
  <c r="C131" i="3"/>
  <c r="BE120" i="3"/>
  <c r="BD120" i="3"/>
  <c r="BC120" i="3"/>
  <c r="BB120" i="3"/>
  <c r="G120" i="3"/>
  <c r="BA120" i="3" s="1"/>
  <c r="BE110" i="3"/>
  <c r="BD110" i="3"/>
  <c r="BC110" i="3"/>
  <c r="BB110" i="3"/>
  <c r="G110" i="3"/>
  <c r="BA110" i="3" s="1"/>
  <c r="BE107" i="3"/>
  <c r="BD107" i="3"/>
  <c r="BD123" i="3" s="1"/>
  <c r="H11" i="2" s="1"/>
  <c r="BC107" i="3"/>
  <c r="BB107" i="3"/>
  <c r="BB123" i="3" s="1"/>
  <c r="F11" i="2" s="1"/>
  <c r="G107" i="3"/>
  <c r="BA107" i="3" s="1"/>
  <c r="B11" i="2"/>
  <c r="A11" i="2"/>
  <c r="BE123" i="3"/>
  <c r="I11" i="2" s="1"/>
  <c r="BC123" i="3"/>
  <c r="G11" i="2" s="1"/>
  <c r="G123" i="3"/>
  <c r="C123" i="3"/>
  <c r="BE104" i="3"/>
  <c r="BD104" i="3"/>
  <c r="BC104" i="3"/>
  <c r="BB104" i="3"/>
  <c r="G104" i="3"/>
  <c r="BA104" i="3" s="1"/>
  <c r="BE101" i="3"/>
  <c r="BD101" i="3"/>
  <c r="BC101" i="3"/>
  <c r="BB101" i="3"/>
  <c r="G101" i="3"/>
  <c r="BA101" i="3" s="1"/>
  <c r="BE89" i="3"/>
  <c r="BD89" i="3"/>
  <c r="BC89" i="3"/>
  <c r="BB89" i="3"/>
  <c r="G89" i="3"/>
  <c r="BA89" i="3" s="1"/>
  <c r="BE85" i="3"/>
  <c r="BD85" i="3"/>
  <c r="BD105" i="3" s="1"/>
  <c r="H10" i="2" s="1"/>
  <c r="BC85" i="3"/>
  <c r="BB85" i="3"/>
  <c r="BB105" i="3" s="1"/>
  <c r="F10" i="2" s="1"/>
  <c r="G85" i="3"/>
  <c r="BA85" i="3" s="1"/>
  <c r="B10" i="2"/>
  <c r="A10" i="2"/>
  <c r="BE105" i="3"/>
  <c r="I10" i="2" s="1"/>
  <c r="BC105" i="3"/>
  <c r="G10" i="2" s="1"/>
  <c r="G105" i="3"/>
  <c r="C105" i="3"/>
  <c r="BE70" i="3"/>
  <c r="BD70" i="3"/>
  <c r="BC70" i="3"/>
  <c r="BB70" i="3"/>
  <c r="G70" i="3"/>
  <c r="BA70" i="3" s="1"/>
  <c r="BE66" i="3"/>
  <c r="BD66" i="3"/>
  <c r="BC66" i="3"/>
  <c r="BB66" i="3"/>
  <c r="G66" i="3"/>
  <c r="BA66" i="3" s="1"/>
  <c r="BE62" i="3"/>
  <c r="BD62" i="3"/>
  <c r="BC62" i="3"/>
  <c r="BB62" i="3"/>
  <c r="G62" i="3"/>
  <c r="BA62" i="3" s="1"/>
  <c r="BE59" i="3"/>
  <c r="BD59" i="3"/>
  <c r="BC59" i="3"/>
  <c r="BB59" i="3"/>
  <c r="G59" i="3"/>
  <c r="BA59" i="3" s="1"/>
  <c r="BE57" i="3"/>
  <c r="BD57" i="3"/>
  <c r="BC57" i="3"/>
  <c r="BB57" i="3"/>
  <c r="G57" i="3"/>
  <c r="BA57" i="3" s="1"/>
  <c r="BE55" i="3"/>
  <c r="BD55" i="3"/>
  <c r="BC55" i="3"/>
  <c r="BB55" i="3"/>
  <c r="G55" i="3"/>
  <c r="BA55" i="3" s="1"/>
  <c r="BE54" i="3"/>
  <c r="BD54" i="3"/>
  <c r="BC54" i="3"/>
  <c r="BB54" i="3"/>
  <c r="G54" i="3"/>
  <c r="BA54" i="3" s="1"/>
  <c r="BE50" i="3"/>
  <c r="BD50" i="3"/>
  <c r="BC50" i="3"/>
  <c r="BB50" i="3"/>
  <c r="G50" i="3"/>
  <c r="BA50" i="3" s="1"/>
  <c r="BE48" i="3"/>
  <c r="BD48" i="3"/>
  <c r="BC48" i="3"/>
  <c r="BB48" i="3"/>
  <c r="G48" i="3"/>
  <c r="BA48" i="3" s="1"/>
  <c r="BE45" i="3"/>
  <c r="BD45" i="3"/>
  <c r="BC45" i="3"/>
  <c r="BB45" i="3"/>
  <c r="G45" i="3"/>
  <c r="BA45" i="3" s="1"/>
  <c r="BE31" i="3"/>
  <c r="BD31" i="3"/>
  <c r="BC31" i="3"/>
  <c r="BB31" i="3"/>
  <c r="G31" i="3"/>
  <c r="BA31" i="3" s="1"/>
  <c r="BE26" i="3"/>
  <c r="BD26" i="3"/>
  <c r="BD83" i="3" s="1"/>
  <c r="H9" i="2" s="1"/>
  <c r="BC26" i="3"/>
  <c r="BB26" i="3"/>
  <c r="BB83" i="3" s="1"/>
  <c r="F9" i="2" s="1"/>
  <c r="G26" i="3"/>
  <c r="BA26" i="3" s="1"/>
  <c r="B9" i="2"/>
  <c r="A9" i="2"/>
  <c r="BE83" i="3"/>
  <c r="I9" i="2" s="1"/>
  <c r="BC83" i="3"/>
  <c r="G9" i="2" s="1"/>
  <c r="BA83" i="3"/>
  <c r="E9" i="2" s="1"/>
  <c r="C83" i="3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6" i="3"/>
  <c r="BD16" i="3"/>
  <c r="BD24" i="3" s="1"/>
  <c r="H8" i="2" s="1"/>
  <c r="BC16" i="3"/>
  <c r="BB16" i="3"/>
  <c r="BB24" i="3" s="1"/>
  <c r="F8" i="2" s="1"/>
  <c r="G16" i="3"/>
  <c r="BA16" i="3" s="1"/>
  <c r="B8" i="2"/>
  <c r="A8" i="2"/>
  <c r="BE24" i="3"/>
  <c r="I8" i="2" s="1"/>
  <c r="BC24" i="3"/>
  <c r="G8" i="2" s="1"/>
  <c r="G24" i="3"/>
  <c r="C24" i="3"/>
  <c r="BE11" i="3"/>
  <c r="BD11" i="3"/>
  <c r="BC11" i="3"/>
  <c r="BB11" i="3"/>
  <c r="G11" i="3"/>
  <c r="BA11" i="3" s="1"/>
  <c r="BE8" i="3"/>
  <c r="BD8" i="3"/>
  <c r="BD14" i="3" s="1"/>
  <c r="H7" i="2" s="1"/>
  <c r="BC8" i="3"/>
  <c r="BB8" i="3"/>
  <c r="BB14" i="3" s="1"/>
  <c r="F7" i="2" s="1"/>
  <c r="G8" i="3"/>
  <c r="BA8" i="3" s="1"/>
  <c r="B7" i="2"/>
  <c r="A7" i="2"/>
  <c r="BE14" i="3"/>
  <c r="I7" i="2" s="1"/>
  <c r="BC14" i="3"/>
  <c r="G7" i="2" s="1"/>
  <c r="G14" i="3"/>
  <c r="C14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H27" i="2" l="1"/>
  <c r="C17" i="1" s="1"/>
  <c r="BA14" i="3"/>
  <c r="E7" i="2" s="1"/>
  <c r="G83" i="3"/>
  <c r="BA105" i="3"/>
  <c r="E10" i="2" s="1"/>
  <c r="BA123" i="3"/>
  <c r="E11" i="2" s="1"/>
  <c r="G131" i="3"/>
  <c r="G141" i="3"/>
  <c r="BA152" i="3"/>
  <c r="E15" i="2" s="1"/>
  <c r="BB275" i="3"/>
  <c r="F21" i="2" s="1"/>
  <c r="G316" i="3"/>
  <c r="G423" i="3"/>
  <c r="BB453" i="3"/>
  <c r="F26" i="2" s="1"/>
  <c r="I27" i="2"/>
  <c r="C21" i="1" s="1"/>
  <c r="BA24" i="3"/>
  <c r="E8" i="2" s="1"/>
  <c r="G180" i="3"/>
  <c r="G218" i="3"/>
  <c r="BB241" i="3"/>
  <c r="F19" i="2" s="1"/>
  <c r="F27" i="2" s="1"/>
  <c r="C16" i="1" s="1"/>
  <c r="G268" i="3"/>
  <c r="BB349" i="3"/>
  <c r="F23" i="2" s="1"/>
  <c r="G417" i="3"/>
  <c r="G27" i="2"/>
  <c r="C18" i="1" s="1"/>
  <c r="BA131" i="3"/>
  <c r="E12" i="2" s="1"/>
  <c r="G241" i="3"/>
  <c r="BB316" i="3"/>
  <c r="F22" i="2" s="1"/>
  <c r="G349" i="3"/>
  <c r="E27" i="2" l="1"/>
  <c r="G37" i="2" l="1"/>
  <c r="I37" i="2" s="1"/>
  <c r="G20" i="1" s="1"/>
  <c r="G33" i="2"/>
  <c r="I33" i="2" s="1"/>
  <c r="G16" i="1" s="1"/>
  <c r="G32" i="2"/>
  <c r="I32" i="2" s="1"/>
  <c r="G39" i="2"/>
  <c r="I39" i="2" s="1"/>
  <c r="C15" i="1"/>
  <c r="C19" i="1" s="1"/>
  <c r="C22" i="1" s="1"/>
  <c r="G34" i="2"/>
  <c r="I34" i="2" s="1"/>
  <c r="G17" i="1" s="1"/>
  <c r="G36" i="2"/>
  <c r="I36" i="2" s="1"/>
  <c r="G19" i="1" s="1"/>
  <c r="G35" i="2"/>
  <c r="I35" i="2" s="1"/>
  <c r="G18" i="1" s="1"/>
  <c r="G38" i="2"/>
  <c r="I38" i="2" s="1"/>
  <c r="G21" i="1" s="1"/>
  <c r="H40" i="2" l="1"/>
  <c r="G23" i="1" s="1"/>
  <c r="G15" i="1"/>
  <c r="G22" i="1" l="1"/>
  <c r="C23" i="1"/>
  <c r="F30" i="1" s="1"/>
  <c r="F31" i="1" s="1"/>
  <c r="F34" i="1" s="1"/>
</calcChain>
</file>

<file path=xl/sharedStrings.xml><?xml version="1.0" encoding="utf-8"?>
<sst xmlns="http://schemas.openxmlformats.org/spreadsheetml/2006/main" count="1147" uniqueCount="595">
  <si>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</si>
  <si>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</si>
  <si>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</si>
  <si>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</si>
  <si>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</si>
  <si>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</si>
  <si>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</si>
  <si>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</si>
  <si>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</si>
  <si>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</si>
  <si>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</si>
  <si>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</si>
  <si>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</si>
  <si>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</si>
  <si>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</si>
  <si>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</si>
  <si>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</si>
  <si>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</si>
  <si>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</si>
  <si>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</si>
  <si>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</si>
  <si>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</si>
  <si>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</si>
  <si>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</si>
  <si>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</si>
  <si>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</si>
  <si>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</si>
  <si>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</si>
  <si>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</si>
  <si>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</si>
  <si>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</si>
  <si>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</si>
  <si>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</si>
  <si>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</si>
  <si>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</si>
  <si>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</si>
  <si>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</si>
  <si>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</si>
  <si>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</si>
  <si>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</si>
  <si>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</si>
  <si>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</si>
  <si>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</si>
  <si>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</si>
  <si>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</si>
  <si>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</si>
  <si>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</si>
  <si>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</si>
  <si>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</si>
  <si>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</si>
  <si>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</si>
  <si>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</si>
  <si>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</si>
  <si>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</si>
  <si>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</si>
  <si>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</si>
  <si>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</si>
  <si>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</si>
  <si>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</si>
  <si>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</si>
  <si>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</si>
  <si>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</si>
  <si>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</si>
  <si>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</si>
  <si>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</si>
  <si>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</si>
  <si>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</si>
  <si>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</si>
  <si>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</si>
  <si>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</si>
  <si>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</si>
  <si>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</si>
  <si>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</si>
  <si>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</si>
  <si>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</si>
  <si>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</si>
  <si>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Si_202407</t>
  </si>
  <si>
    <t>SO 01</t>
  </si>
  <si>
    <t>Kavárna_stavební část</t>
  </si>
  <si>
    <t>27</t>
  </si>
  <si>
    <t>Základy</t>
  </si>
  <si>
    <t>273321411R00</t>
  </si>
  <si>
    <t xml:space="preserve">Železobeton základových desek C 25/30-XC1 </t>
  </si>
  <si>
    <t>m3</t>
  </si>
  <si>
    <t>oprava podlahy po nové kanalizaci:</t>
  </si>
  <si>
    <t>tl. 15cm  /měřeno CAD:5,9437*0,15</t>
  </si>
  <si>
    <t>273361921RT4</t>
  </si>
  <si>
    <t>Výztuž základových desek ze svařovaných sítí průměr drátu  6,0, oka 100/100 mm KH30</t>
  </si>
  <si>
    <t>t</t>
  </si>
  <si>
    <t>tl. 15cm  /měřeno CAD:5,9437*4,32/1000</t>
  </si>
  <si>
    <t>3</t>
  </si>
  <si>
    <t>Svislé a kompletní konstrukce</t>
  </si>
  <si>
    <t>342090432R00</t>
  </si>
  <si>
    <t>Otvor v SDK, pro dveře 1kř do 100 kg, profilUA 100 2x opláštěné</t>
  </si>
  <si>
    <t>kus</t>
  </si>
  <si>
    <t>342263410R00</t>
  </si>
  <si>
    <t xml:space="preserve">Osazení revizních dvířek do SDK příček, do 0,25 m2 </t>
  </si>
  <si>
    <t>na přívodu pro  pisoáry:1</t>
  </si>
  <si>
    <t>342264101R00</t>
  </si>
  <si>
    <t xml:space="preserve">Osazení reviz. dvířek do SDK podhledu, do 0,25 m2 </t>
  </si>
  <si>
    <t>kontrola rozvodů VZT:</t>
  </si>
  <si>
    <t>zpětná klapka:6</t>
  </si>
  <si>
    <t>28349010.R</t>
  </si>
  <si>
    <t>Dvířka revizní plná SI 2020 rozměr 200x200 mm</t>
  </si>
  <si>
    <t>28349014.R</t>
  </si>
  <si>
    <t>Dvířka revizní plná SI 3030 rozměr 300x300 mm</t>
  </si>
  <si>
    <t>34</t>
  </si>
  <si>
    <t>Stěny a příčky</t>
  </si>
  <si>
    <t>342261213RS1</t>
  </si>
  <si>
    <t>Příčka sádrokarton. ocel.kce, 2x oplášť. tl.150 mm desky standard tl. 12,5 mm, izol. minerál tl. 8 cm</t>
  </si>
  <si>
    <t>m2</t>
  </si>
  <si>
    <t>0.22.1, do výšky 2,70m:(2,88+3,43+0,15+1,92)*2,70</t>
  </si>
  <si>
    <t>- dveře:</t>
  </si>
  <si>
    <t>70/197  2x:-0,7*2,0*2</t>
  </si>
  <si>
    <t>80/197:-0,8*2,0</t>
  </si>
  <si>
    <t>342261213RS3</t>
  </si>
  <si>
    <t>Příčka sádrokarton. ocel.kce, 2x oplášť. tl.150 mm desky standard impreg.tl.12,5 mm, minerál tl. 8 cm</t>
  </si>
  <si>
    <t>vnitřní příčky ve stáv. mč. 22:</t>
  </si>
  <si>
    <t>0.22.2:1,775*2,70</t>
  </si>
  <si>
    <t>0.22.2 zadní:0,50*0,60</t>
  </si>
  <si>
    <t>0.22.3:1,75*2,70</t>
  </si>
  <si>
    <t>0.22.4:1,70*2,70</t>
  </si>
  <si>
    <t>0.22.5:1,15*2,70</t>
  </si>
  <si>
    <t>0.22.6:(2,47+2,48)*2,70</t>
  </si>
  <si>
    <t>0.22.7:1,55*2,70</t>
  </si>
  <si>
    <t>0.22.8:1,93*2,70</t>
  </si>
  <si>
    <t>0.22.9:1,57*2,70</t>
  </si>
  <si>
    <t>70/197  3x:-0,7*2,0*3</t>
  </si>
  <si>
    <t>80/197  2x:-0,8*2,0*2</t>
  </si>
  <si>
    <t>342261213RT1</t>
  </si>
  <si>
    <t>Příčka sádrokarton. ocel.kce, 2x oplášť. tl.150 mm desky standard tl. 12,5 mm, izol. minerál tl. 5 cm</t>
  </si>
  <si>
    <t>mč. 22.1 až do výšky kleneb 4,40m:</t>
  </si>
  <si>
    <t>zbytek, od výšky 2,70m:(2,88+3,43+0,15+1,92)*(4,40-2,70)</t>
  </si>
  <si>
    <t>342263310R00</t>
  </si>
  <si>
    <t xml:space="preserve">Úprava sádrokartonové příčky pro osazení umývadla </t>
  </si>
  <si>
    <t>mč. 0.22.7:1</t>
  </si>
  <si>
    <t>342263320RT3</t>
  </si>
  <si>
    <t>Úprava sádrokartonové příčky pro osazení WC WC - univerzální rám výškově nastav</t>
  </si>
  <si>
    <t>osazení WC nanové SDK příčce:</t>
  </si>
  <si>
    <t>0.22.2:1</t>
  </si>
  <si>
    <t>0.22.5:1</t>
  </si>
  <si>
    <t>342263340RT3</t>
  </si>
  <si>
    <t>Úprava sádrokartonové příčky pro osazení pisoáru univerzální rám pro pisoár,</t>
  </si>
  <si>
    <t>342263998R00</t>
  </si>
  <si>
    <t xml:space="preserve">Příplatek k příčce sádrokart. za plochu do 5 m2 </t>
  </si>
  <si>
    <t>vnitřní příčky  mč. 0.22:37,1125</t>
  </si>
  <si>
    <t>342264051RT1</t>
  </si>
  <si>
    <t>Podhled sádrokartonový na zavěšenou ocel. konstr. desky standard tl. 12,5 mm, bez izolace</t>
  </si>
  <si>
    <t>mč. 0,22,6:4,21</t>
  </si>
  <si>
    <t>342264051RT3</t>
  </si>
  <si>
    <t>Podhled sádrokartonový na zavěšenou ocel. konstr. desky standard impreg. tl. 12,5 mm, bez izolace</t>
  </si>
  <si>
    <t>vnitřní podhledy ve stáv. mč. 22:</t>
  </si>
  <si>
    <t>plocha:1,6+1,5+3,5+1,95+2,99+1,54+1,09</t>
  </si>
  <si>
    <t>342264098R00</t>
  </si>
  <si>
    <t xml:space="preserve">Příplatek k podhledu sádrokart. za plochu do 10 m2 </t>
  </si>
  <si>
    <t>346244313R00</t>
  </si>
  <si>
    <t>osazení WC na stáv. stěně:</t>
  </si>
  <si>
    <t>0.22.8:0,80*1,20</t>
  </si>
  <si>
    <t>0.22.9:0,80*1,20</t>
  </si>
  <si>
    <t>713391192R00</t>
  </si>
  <si>
    <t xml:space="preserve">Těsnění spojů trvale plastickým tmelem </t>
  </si>
  <si>
    <t>m</t>
  </si>
  <si>
    <t>vytmelení spáry:</t>
  </si>
  <si>
    <t>styk SDK příčky s klenbou:</t>
  </si>
  <si>
    <t>0.22.1:2,88+3,43+0,15</t>
  </si>
  <si>
    <t>styk SDK podhledu s příčkou nebo stěnou:</t>
  </si>
  <si>
    <t>0.22.2:(1,80+0,80+1,77+0,99)</t>
  </si>
  <si>
    <t>0.22.3:(1,77+0,85+1,75+0,85)</t>
  </si>
  <si>
    <t>0.22.4:(1,75+2,03+1,70+2,03)</t>
  </si>
  <si>
    <t>0.22.5:(1,70+1,15+1,68+1,17)</t>
  </si>
  <si>
    <t>0.22.6:(2,48+2,48+1,20*2)</t>
  </si>
  <si>
    <t>0.22.7:(1,95+1,93+1,53+1,55)</t>
  </si>
  <si>
    <t>0.22.8:(1,92+1,93+0,80*2)</t>
  </si>
  <si>
    <t>0.22.9:(1,55+1,57+0,80*2)</t>
  </si>
  <si>
    <t>61</t>
  </si>
  <si>
    <t>Upravy povrchů vnitřní</t>
  </si>
  <si>
    <t>612421321R00</t>
  </si>
  <si>
    <t xml:space="preserve">Oprava vápen.omítek stěn do 30 % pl. - hladkých </t>
  </si>
  <si>
    <t>nika po vybouraném obkladu:</t>
  </si>
  <si>
    <t>mč. 0.22A:(0,88+1,60+0,88)*1,50</t>
  </si>
  <si>
    <t>mč. 0.22:(0,64+1,15+0,68)*1,50</t>
  </si>
  <si>
    <t>612421615R00</t>
  </si>
  <si>
    <t xml:space="preserve">Omítka vnitřní zdiva, MVC, hrubá zatřená </t>
  </si>
  <si>
    <t>nové sociálky, do výšky 2,0m:</t>
  </si>
  <si>
    <t>hrubá úprava stáv. stěn :</t>
  </si>
  <si>
    <t>0.22.1:0</t>
  </si>
  <si>
    <t>0.22.2:(1,81+0,80)*2,00</t>
  </si>
  <si>
    <t>0.22.3:0,85*2,00</t>
  </si>
  <si>
    <t>0.22.4:2,03*2,00</t>
  </si>
  <si>
    <t>0.22.5:1,68*2,00</t>
  </si>
  <si>
    <t>0.22.6:0</t>
  </si>
  <si>
    <t>0.22.7:1,95*2,00</t>
  </si>
  <si>
    <t>0.22.8:0,80*2,00</t>
  </si>
  <si>
    <t>0.22.9:(0,80*2)*2,00</t>
  </si>
  <si>
    <t>612425931R00</t>
  </si>
  <si>
    <t xml:space="preserve">Omítka vápenná vnitřního ostění - štuková </t>
  </si>
  <si>
    <t>po vybourání příčky:</t>
  </si>
  <si>
    <t>30/240cm:0,30*2,40*2</t>
  </si>
  <si>
    <t>612471411RT2</t>
  </si>
  <si>
    <t>Úprava vnitřních stěn aktivovaným štukem s použitím suché maltové směsi</t>
  </si>
  <si>
    <t>63</t>
  </si>
  <si>
    <t>Podlahy a podlahové konstrukce</t>
  </si>
  <si>
    <t>631361921RT5</t>
  </si>
  <si>
    <t>Výztuž mazanin svařovanou sítí průměr drátu  6,0, oka 150/150 mm KH20</t>
  </si>
  <si>
    <t>skladba NS2:18,38*4,32/1000</t>
  </si>
  <si>
    <t>prořez, přeložení ok 12%:0,0794*0,12</t>
  </si>
  <si>
    <t>631416211RT1</t>
  </si>
  <si>
    <t>Mazanina betonová, tloušťka 5 - 8 cm pevnost v tlaku 25 MPa</t>
  </si>
  <si>
    <t>skladba NS 2,  tl. 6cm:</t>
  </si>
  <si>
    <t>0.23.2:1,60*0,06</t>
  </si>
  <si>
    <t>0.23.3:1,50*0,06</t>
  </si>
  <si>
    <t>0.23.4:3,50*0,06</t>
  </si>
  <si>
    <t>0.23.5:1,95*0,06</t>
  </si>
  <si>
    <t>0.23.6:4,21*0,06</t>
  </si>
  <si>
    <t>0.23.7:2,99*0,06</t>
  </si>
  <si>
    <t>0.23.8:1,54*0,06</t>
  </si>
  <si>
    <t>0.23.9:1,09*0,06</t>
  </si>
  <si>
    <t>636 R01</t>
  </si>
  <si>
    <t>Úprava spádu ve sprše ručně, sklon betonu 5%</t>
  </si>
  <si>
    <t>kompl</t>
  </si>
  <si>
    <t>úprava spádu ve sprše:</t>
  </si>
  <si>
    <t>úprava /šablona pro osazení sprch. žlábku:1</t>
  </si>
  <si>
    <t>64</t>
  </si>
  <si>
    <t>Výplně otvorů</t>
  </si>
  <si>
    <t>642942111R00</t>
  </si>
  <si>
    <t xml:space="preserve">Osazení zárubní dveřních ocelových, pl. do 2,5 m2 </t>
  </si>
  <si>
    <t>kovové zárubně:</t>
  </si>
  <si>
    <t>70/197cm  5x:5</t>
  </si>
  <si>
    <t>80/197cm  3x:3</t>
  </si>
  <si>
    <t>553307410</t>
  </si>
  <si>
    <t>Zárubeň ocelová YH 150 DV 700x1970x150mm</t>
  </si>
  <si>
    <t>553307420</t>
  </si>
  <si>
    <t>Zárubeň ocelová YH 150 DV 800x1970x150mm</t>
  </si>
  <si>
    <t>94</t>
  </si>
  <si>
    <t>Lešení a stavební výtahy</t>
  </si>
  <si>
    <t>941955003R00</t>
  </si>
  <si>
    <t xml:space="preserve">Lešení lehké pomocné, výška podlahy do 2,5 m </t>
  </si>
  <si>
    <t>mč. 0.23  klenutý strop:34,26</t>
  </si>
  <si>
    <t>mč. 0.22A  klenutý strop:57,80</t>
  </si>
  <si>
    <t>mč. 0.22.1 klenba:13,06</t>
  </si>
  <si>
    <t>95</t>
  </si>
  <si>
    <t>Dokončovací konstrukce na pozemních stavbách</t>
  </si>
  <si>
    <t>952901111R00</t>
  </si>
  <si>
    <t xml:space="preserve">Vyčištění budov o výšce podlaží do 4 m </t>
  </si>
  <si>
    <t>podlahy místností:125,32</t>
  </si>
  <si>
    <t>96</t>
  </si>
  <si>
    <t>Bourání konstrukcí</t>
  </si>
  <si>
    <t>962036124R00</t>
  </si>
  <si>
    <t xml:space="preserve">DMTZ SDK příčky, 1x kov.kce., 2x opláštěné 12,5 mm </t>
  </si>
  <si>
    <t>mezi0.23 a 0.22A:1,75*2,40</t>
  </si>
  <si>
    <t>967031132R00</t>
  </si>
  <si>
    <t xml:space="preserve">Přisekání rovných ostění cihelných na MVC </t>
  </si>
  <si>
    <t>968061125R00</t>
  </si>
  <si>
    <t xml:space="preserve">Vyvěšení dřevěných dveřních křídel pl. do 2 m2 </t>
  </si>
  <si>
    <t>90/210cm:1</t>
  </si>
  <si>
    <t>979990110R00</t>
  </si>
  <si>
    <t xml:space="preserve">Poplatek za skládku suti - sádrokartonové desky </t>
  </si>
  <si>
    <t>979990162R00</t>
  </si>
  <si>
    <t>Poplatek za skládku suti - dřevo+sklo sk odpadů  17 0904</t>
  </si>
  <si>
    <t>97</t>
  </si>
  <si>
    <t>Prorážení otvorů</t>
  </si>
  <si>
    <t>971033381R00</t>
  </si>
  <si>
    <t xml:space="preserve">Vybourání otv. zeď cihel. pl.0,09 m2, tl.90cm, MVC </t>
  </si>
  <si>
    <t>prostup pro potrubí VZT:</t>
  </si>
  <si>
    <t>tl. stěny 190cm:1+1+0,15</t>
  </si>
  <si>
    <t>974031144R00</t>
  </si>
  <si>
    <t xml:space="preserve">Vysekání rýh ve zdi cihelné 7 x 15 cm </t>
  </si>
  <si>
    <t>svod kanalizace PVC 50 ve zdivu:</t>
  </si>
  <si>
    <t>0.22.2:0,24+1,43+0,15</t>
  </si>
  <si>
    <t>0.22.3:1,34+0,15</t>
  </si>
  <si>
    <t>974031154R00</t>
  </si>
  <si>
    <t xml:space="preserve">Vysekání rýh ve zdi cihelné 10 x 15 cm </t>
  </si>
  <si>
    <t>úprava pro ZTI:</t>
  </si>
  <si>
    <t>rozvod vody:17,0</t>
  </si>
  <si>
    <t>974031165R00</t>
  </si>
  <si>
    <t xml:space="preserve">Vysekání rýh ve zdi cihelné 15 x 20 cm </t>
  </si>
  <si>
    <t>svod kanalizace PVC 110 ve zdivu:</t>
  </si>
  <si>
    <t>0.22.9:0,95</t>
  </si>
  <si>
    <t>978059511R00</t>
  </si>
  <si>
    <t xml:space="preserve">Odsekání vnitřních obkladů stěn do 1 m2 </t>
  </si>
  <si>
    <t>mč. 0.22A:(0,88+1,56+0,88)*1,50</t>
  </si>
  <si>
    <t>mč. 0.22:(1,15+0,64+0,68)*1,50</t>
  </si>
  <si>
    <t>979097011R00</t>
  </si>
  <si>
    <t xml:space="preserve">Pronájem kontejneru 4 t </t>
  </si>
  <si>
    <t>den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</si>
  <si>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</si>
  <si>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</si>
  <si>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</si>
  <si>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</si>
  <si>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</si>
  <si>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</si>
  <si>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</si>
  <si>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</si>
  <si>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</si>
  <si>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</si>
  <si>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979086213R00</t>
  </si>
  <si>
    <t xml:space="preserve">Nakládání vybouraných hmot na dopravní prostředek </t>
  </si>
  <si>
    <t>979091295R00</t>
  </si>
  <si>
    <t xml:space="preserve">Příplatek za vodo.přemístění suti při rekonstrukci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</si>
  <si>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</si>
  <si>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</si>
  <si>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</si>
  <si>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</si>
  <si>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99</t>
  </si>
  <si>
    <t>Staveništní přesun hmot</t>
  </si>
  <si>
    <t>999281105R00</t>
  </si>
  <si>
    <t xml:space="preserve">Přesun hmot pro opravy a údržbu do výšky 6 m </t>
  </si>
  <si>
    <t>711</t>
  </si>
  <si>
    <t>Izolace proti vodě</t>
  </si>
  <si>
    <t>711111001RZ1</t>
  </si>
  <si>
    <t>Izolace proti vlhkosti vodor. nátěr ALP za studena 1x nátěr - včetně dodávky penetračního laku ALP</t>
  </si>
  <si>
    <t>měřeno CAD:5,9437</t>
  </si>
  <si>
    <t>711112001RZ1</t>
  </si>
  <si>
    <t>Izolace proti vlhkosti svis. nátěr ALP, za studena 1x nátěr - včetně dodávky asfaltového laku</t>
  </si>
  <si>
    <t>vytažení na výšku 20cm /měřeno CAD:24,895*0,20</t>
  </si>
  <si>
    <t>711141559RT2</t>
  </si>
  <si>
    <t>Izolace proti vlhk. vodorovná pásy přitavením 2 vrstvy - materiál ve specifikaci</t>
  </si>
  <si>
    <t>711142559RT2</t>
  </si>
  <si>
    <t>Izolace proti vlhkosti svislá pásy přitavením 2 vrstvy - materiál ve specifikaci</t>
  </si>
  <si>
    <t>711212005RT1</t>
  </si>
  <si>
    <t>Hydroizolační povlak - stěrka včetně penetrace proti vlhkosti, tl. 3 mm</t>
  </si>
  <si>
    <t>na podlahu - skladba NS 2:18,38</t>
  </si>
  <si>
    <t>711212601R00</t>
  </si>
  <si>
    <t xml:space="preserve">Těsnicí pás do spoje podlaha - stěna </t>
  </si>
  <si>
    <t>711212611R00</t>
  </si>
  <si>
    <t>Utěsnění detailů při stěrkových hydroizolacích těsnicí pás do svislých koutů</t>
  </si>
  <si>
    <t>skladba NS 3, NS 4:</t>
  </si>
  <si>
    <t>vytaženo v koutech 30cm:0,30*4*6</t>
  </si>
  <si>
    <t>0.22.3 sprcha, v= 200cm:2,00*2</t>
  </si>
  <si>
    <t>vytaženo v koutech 30cm:0,30*2</t>
  </si>
  <si>
    <t>62852265</t>
  </si>
  <si>
    <t>2 vrstvy:(5,9437+4,979)*2</t>
  </si>
  <si>
    <t>prořez, spoje 15%:21,8454*0,15</t>
  </si>
  <si>
    <t>998711101R00</t>
  </si>
  <si>
    <t xml:space="preserve">Přesun hmot pro izolace proti vodě, výšky do 6 m </t>
  </si>
  <si>
    <t>713</t>
  </si>
  <si>
    <t>Izolace tepelné</t>
  </si>
  <si>
    <t>713111111RT1</t>
  </si>
  <si>
    <t>Izolace tepelné stropů vrchem kladené volně 1 vrstva - materiál ve specifikaci</t>
  </si>
  <si>
    <t>plocha 0.22.2 - 0.22.9:1,6+1,5+3,5+1,95+2,99+1,54+1,09</t>
  </si>
  <si>
    <t>713121111RT1</t>
  </si>
  <si>
    <t>Izolace tepelná podlah na sucho, jednovrstvá materiál ve specifikaci</t>
  </si>
  <si>
    <t>oprava podlahy ve stáv  mč . 0.22:</t>
  </si>
  <si>
    <t>pouze část  /CAD   :21,7476</t>
  </si>
  <si>
    <t>713191100R00</t>
  </si>
  <si>
    <t xml:space="preserve">Položení separační fólie </t>
  </si>
  <si>
    <t>28323209</t>
  </si>
  <si>
    <t>Fólie PE čirá tl. 0,20  mm  š. 2000 mm  dl. 25 m</t>
  </si>
  <si>
    <t>dle montáže:21,7476</t>
  </si>
  <si>
    <t>prořez, přeložení  15%:21,7476*0,15</t>
  </si>
  <si>
    <t>28375768.AR</t>
  </si>
  <si>
    <t>Deska izolační polystyrén samozhášivý EPS 150</t>
  </si>
  <si>
    <t>oprava podlahy ve stáv  mč . 0.22  skl. NS 2:</t>
  </si>
  <si>
    <t>tl. 8cm,  pouze část  /CAD   :21,7476*0,08</t>
  </si>
  <si>
    <t>prořez 10%:1,7398*0,10</t>
  </si>
  <si>
    <t>6315083951</t>
  </si>
  <si>
    <t>dle montáže:18,38</t>
  </si>
  <si>
    <t>prořez 10%:18,38*0,10</t>
  </si>
  <si>
    <t>998713101R00</t>
  </si>
  <si>
    <t xml:space="preserve">Přesun hmot pro izolace tepelné, výšky do 6 m </t>
  </si>
  <si>
    <t>766</t>
  </si>
  <si>
    <t>Konstrukce truhlářské</t>
  </si>
  <si>
    <t>766112820R00</t>
  </si>
  <si>
    <t xml:space="preserve">Demontáž dřevěných stěn prosklených </t>
  </si>
  <si>
    <t>mezi mč. 22 a 22.A:</t>
  </si>
  <si>
    <t>192/240cm:1,92*2,40</t>
  </si>
  <si>
    <t>157/210cm:1,57*2,10</t>
  </si>
  <si>
    <t>766661112R00</t>
  </si>
  <si>
    <t xml:space="preserve">Montáž dveří do zárubně,otevíravých 1kř.do 0,8 m </t>
  </si>
  <si>
    <t>766665921R00</t>
  </si>
  <si>
    <t xml:space="preserve">Zakování dveří 1křídlých kompletizovaných </t>
  </si>
  <si>
    <t>766669922R00</t>
  </si>
  <si>
    <t xml:space="preserve">Oprava dveří - výměna vložky Fab </t>
  </si>
  <si>
    <t>766670021R00</t>
  </si>
  <si>
    <t xml:space="preserve">Montáž kliky a štítku </t>
  </si>
  <si>
    <t>54914633</t>
  </si>
  <si>
    <t>Dveřní kován klíč</t>
  </si>
  <si>
    <t>54926044</t>
  </si>
  <si>
    <t>Zámek stavební vložkový typ 24026 (80 mm)  P</t>
  </si>
  <si>
    <t>61165002</t>
  </si>
  <si>
    <t>Dveře vnitřní laminované plné 1kř. 70x197 cm</t>
  </si>
  <si>
    <t>61165003.R</t>
  </si>
  <si>
    <t>Dveře vnitřní laminované plné 1kř. 80x197 cm</t>
  </si>
  <si>
    <t>998766101R00</t>
  </si>
  <si>
    <t xml:space="preserve">Přesun hmot pro truhlářské konstr., výšky do 6 m </t>
  </si>
  <si>
    <t>767</t>
  </si>
  <si>
    <t>Konstrukce zámečnické</t>
  </si>
  <si>
    <t>767111110R00</t>
  </si>
  <si>
    <t xml:space="preserve">Montáž stěn pro zasklení z ocel. profilů do 50 kg </t>
  </si>
  <si>
    <t>335/460cm s dveřmi:3,35*4,60</t>
  </si>
  <si>
    <t>55341411.A.R</t>
  </si>
  <si>
    <t>Stěna Al prosklená</t>
  </si>
  <si>
    <t>998767101R00</t>
  </si>
  <si>
    <t xml:space="preserve">Přesun hmot pro zámečnické konstr., výšky do 6 m </t>
  </si>
  <si>
    <t>771</t>
  </si>
  <si>
    <t>Podlahy z dlaždic a obklady</t>
  </si>
  <si>
    <t>771315111R00</t>
  </si>
  <si>
    <t>skladba NS 2:18,38</t>
  </si>
  <si>
    <t>771575107RT6</t>
  </si>
  <si>
    <t>0.22.1 skladba NS1:0</t>
  </si>
  <si>
    <t>0.22.2:1,60</t>
  </si>
  <si>
    <t>0.22.3:1,50</t>
  </si>
  <si>
    <t>0.22.4:3,50</t>
  </si>
  <si>
    <t>0.22.5:1,95</t>
  </si>
  <si>
    <t>0.22.6:4,21</t>
  </si>
  <si>
    <t>0.22.7:2,99</t>
  </si>
  <si>
    <t>0.22.8:1,54</t>
  </si>
  <si>
    <t>0.22.9:1,09</t>
  </si>
  <si>
    <t>771578011R00</t>
  </si>
  <si>
    <t xml:space="preserve">Spára podlaha - stěna, silikonem </t>
  </si>
  <si>
    <t>styk obkladu s dlažbou:</t>
  </si>
  <si>
    <t>70/197:-0,70*(3*2+1+1)</t>
  </si>
  <si>
    <t>80/197:-0,80*4</t>
  </si>
  <si>
    <t>771579791R00</t>
  </si>
  <si>
    <t xml:space="preserve">Příplatek za plochu podlah keram. do 5 m2 jednotl. </t>
  </si>
  <si>
    <t>771579792R00</t>
  </si>
  <si>
    <t xml:space="preserve">Příplatek za podlahy keram.v omezeném prostoru </t>
  </si>
  <si>
    <t>776981113RU1</t>
  </si>
  <si>
    <t>Lišta nerezová přechodová,různá výška podlah na hmoždinky, š. 35 mm, v. 8 mm</t>
  </si>
  <si>
    <t>přechod podlahy  mč. 0.23 a 0.22A:1,75</t>
  </si>
  <si>
    <t>777101101R00</t>
  </si>
  <si>
    <t xml:space="preserve">Příprava podkladu - vysávání podlah prům.vysavačem </t>
  </si>
  <si>
    <t>58582152.A.R</t>
  </si>
  <si>
    <t>kg</t>
  </si>
  <si>
    <t>18,38*3,50</t>
  </si>
  <si>
    <t>58583205.A</t>
  </si>
  <si>
    <t>18,38*0,50</t>
  </si>
  <si>
    <t>59764202</t>
  </si>
  <si>
    <t>998771101R00</t>
  </si>
  <si>
    <t xml:space="preserve">Přesun hmot pro podlahy z dlaždic, výšky do 6 m </t>
  </si>
  <si>
    <t>775</t>
  </si>
  <si>
    <t>Podlahy vlysové a parketové</t>
  </si>
  <si>
    <t>775101101R00</t>
  </si>
  <si>
    <t>skladba NS 1 (původní podlahový kryt PS1):</t>
  </si>
  <si>
    <t>0.22A:59,59</t>
  </si>
  <si>
    <t>0.22.1:13,06</t>
  </si>
  <si>
    <t>775413021R00</t>
  </si>
  <si>
    <t xml:space="preserve">Montáž podlahové lišty připevněné vruty, výš. 6 cm </t>
  </si>
  <si>
    <t>oprava podlahy NS 1:</t>
  </si>
  <si>
    <t>0.22A:5,82+9,4+5,88+9,27</t>
  </si>
  <si>
    <t>0,88*2</t>
  </si>
  <si>
    <t>dveře /šikmé ostění:1,07*2</t>
  </si>
  <si>
    <t>průchod do 0.23:1,17*2</t>
  </si>
  <si>
    <t>- dveře:-0,8-0,9</t>
  </si>
  <si>
    <t>0.22.1   /CAD:16,057</t>
  </si>
  <si>
    <t>- dveře:-0,8-0,7*2</t>
  </si>
  <si>
    <t>775511800R00</t>
  </si>
  <si>
    <t xml:space="preserve">Demontáž podlah vlysových lepených včetně lišt </t>
  </si>
  <si>
    <t>ve stáv  mč . 0.22:</t>
  </si>
  <si>
    <t>775592003R00</t>
  </si>
  <si>
    <t xml:space="preserve">Broušení dřevěných podlah střední zr.60-80 </t>
  </si>
  <si>
    <t>skladba NS 1:</t>
  </si>
  <si>
    <t>775592004R00</t>
  </si>
  <si>
    <t xml:space="preserve">Broušení dřevěných podlah jemné zr.100-120 </t>
  </si>
  <si>
    <t>775599130R00</t>
  </si>
  <si>
    <t>775599141R00</t>
  </si>
  <si>
    <t>775981122RT1</t>
  </si>
  <si>
    <t>0.22.2:0,75</t>
  </si>
  <si>
    <t>0.22.3:0,75</t>
  </si>
  <si>
    <t>775 R01</t>
  </si>
  <si>
    <t xml:space="preserve">Zapravení podlahy mezi mč. 0.23 a 0.22A </t>
  </si>
  <si>
    <t>komple</t>
  </si>
  <si>
    <t>61413700</t>
  </si>
  <si>
    <t>Lišta podlahová buk  43 x 7 mm, dl. 1 m</t>
  </si>
  <si>
    <t>dle montáže:48,7670</t>
  </si>
  <si>
    <t>prořez 10%:48,767*0,10</t>
  </si>
  <si>
    <t>998775101R00</t>
  </si>
  <si>
    <t xml:space="preserve">Přesun hmot pro podlahy vlysové, výšky do 6 m </t>
  </si>
  <si>
    <t>781</t>
  </si>
  <si>
    <t>Obklady keramické</t>
  </si>
  <si>
    <t>781101111R00</t>
  </si>
  <si>
    <t xml:space="preserve">Vyrovnání podkladu maltou ze SMS tl. do 7 mm </t>
  </si>
  <si>
    <t>úprava stáv. stěn před obkládáním:</t>
  </si>
  <si>
    <t>0.22.6:1,03*2,00*2</t>
  </si>
  <si>
    <t>781101121R00</t>
  </si>
  <si>
    <t xml:space="preserve">Provedení penetrace podkladu - práce </t>
  </si>
  <si>
    <t>781111115R00</t>
  </si>
  <si>
    <t xml:space="preserve">Otvor v obkladačce diamant.korunkou prům.do 30 mm </t>
  </si>
  <si>
    <t>umyvadlo  3ks:3*2</t>
  </si>
  <si>
    <t>pisoár  2ks:2*1</t>
  </si>
  <si>
    <t>WC  4ks:4*1</t>
  </si>
  <si>
    <t>sprcha 1ks:1*2</t>
  </si>
  <si>
    <t>781111116R00</t>
  </si>
  <si>
    <t xml:space="preserve">Otvor v obkladačce diamant.korunkou prům.do 90 mm </t>
  </si>
  <si>
    <t>krabičky elektro:7</t>
  </si>
  <si>
    <t>odpad umyvadlo:3</t>
  </si>
  <si>
    <t>odpad  pisoár:2</t>
  </si>
  <si>
    <t>781419706R00</t>
  </si>
  <si>
    <t xml:space="preserve">Příplatek za spárovací vodotěsnou hmotu - plošně </t>
  </si>
  <si>
    <t>781419711R00</t>
  </si>
  <si>
    <t xml:space="preserve">Příplatek k obkladu stěn za plochu do 10 m2 jedntl </t>
  </si>
  <si>
    <t>781475114R00</t>
  </si>
  <si>
    <t xml:space="preserve">Obklad vnitřní stěn keramický, do tmele, 20x20 cm </t>
  </si>
  <si>
    <t>0.22.2:(1,80+0,80+1,77+0,99)*2,00</t>
  </si>
  <si>
    <t>0.22.3:(1,77+0,85+1,75+0,85)*2,00</t>
  </si>
  <si>
    <t>0.22.4:(1,75+2,03+1,70+2,03)*2,00</t>
  </si>
  <si>
    <t>0.22.5:(1,70+1,15+1,68+1,17)*2,00</t>
  </si>
  <si>
    <t>0.22.6:(3,50+1,20+3,51)*2,00</t>
  </si>
  <si>
    <t>0.22.7:(1,95+1,93+1,53+1,55)*2,00</t>
  </si>
  <si>
    <t>0.22.8:(1,92+1,93+0,80*2)*2,00</t>
  </si>
  <si>
    <t>0.22.9:(1,55+1,57+0,80*2)*2,00</t>
  </si>
  <si>
    <t>-70/197:-0,7*2,0*8</t>
  </si>
  <si>
    <t>-80/197:-0,8*2,0*4</t>
  </si>
  <si>
    <t>781491001R00</t>
  </si>
  <si>
    <t xml:space="preserve">Montáž lišt k obkladům </t>
  </si>
  <si>
    <t>ukončení horní hrany obkladu:</t>
  </si>
  <si>
    <t>0.23.1:0</t>
  </si>
  <si>
    <t>0.23.2:(1,80+0,80+1,77+0,99)</t>
  </si>
  <si>
    <t>0.23.3:(1,77+0,85+1,75+0,85)</t>
  </si>
  <si>
    <t>0.23.4:(1,75+2,03+1,70+2,03)</t>
  </si>
  <si>
    <t>0.23.5:(1,70+1,15+1,68+1,17)</t>
  </si>
  <si>
    <t>0.23.6:(3,50+1,20+3,51)</t>
  </si>
  <si>
    <t>0.23.7:(1,95+1,93+1,53+1,55)</t>
  </si>
  <si>
    <t>0.23.8:(1,92+1,93+0,80*2)</t>
  </si>
  <si>
    <t>0.23.9:(1,55+1,57+0,80*2)</t>
  </si>
  <si>
    <t>-70/197:-0,7*8</t>
  </si>
  <si>
    <t>-80/197:-0,8*2</t>
  </si>
  <si>
    <t>781 R01</t>
  </si>
  <si>
    <t>D - lišta nerezová koutová, nárožní</t>
  </si>
  <si>
    <t>dle montáže:41,93</t>
  </si>
  <si>
    <t>prořez 10%:41,93*0,10</t>
  </si>
  <si>
    <t>58551220</t>
  </si>
  <si>
    <t>vyrovnání podkladu,  celkem  27,16 m2:</t>
  </si>
  <si>
    <t>cca  5,0 kg/m2:27,16*5,00</t>
  </si>
  <si>
    <t>asi  3,00/m2:80,660*3,00</t>
  </si>
  <si>
    <t>58583221.A</t>
  </si>
  <si>
    <t>asi 0,50kg/m2:80,66*0,50</t>
  </si>
  <si>
    <t>597813637</t>
  </si>
  <si>
    <t>dle montáže:80,66</t>
  </si>
  <si>
    <t>prořez 12%:80,66*0,12</t>
  </si>
  <si>
    <t>998781101R00</t>
  </si>
  <si>
    <t xml:space="preserve">Přesun hmot pro obklady keramické, výšky do 6 m </t>
  </si>
  <si>
    <t>783</t>
  </si>
  <si>
    <t>Nátěry</t>
  </si>
  <si>
    <t>783225400R00</t>
  </si>
  <si>
    <t xml:space="preserve">Nátěr syntetický kov. konstr. 2x + 1x email + tmel </t>
  </si>
  <si>
    <t>70/197cm  5x:0,7*2,0*2*5</t>
  </si>
  <si>
    <t>80/197cm  3x:0,8*2,0*2*3</t>
  </si>
  <si>
    <t>784</t>
  </si>
  <si>
    <t>Malby</t>
  </si>
  <si>
    <t>784191101R00</t>
  </si>
  <si>
    <t>784191201R00</t>
  </si>
  <si>
    <t>Penetrace podkladu hloubková disperzní, 1x na sádrokarton</t>
  </si>
  <si>
    <t>nové sociálky, od výšky 2,0m:</t>
  </si>
  <si>
    <t>0.22.2:(1,80+0,80+1,77+0,99)*0,60</t>
  </si>
  <si>
    <t>0.22.3:(1,77+0,85+1,75+0,85)*0,60</t>
  </si>
  <si>
    <t>0.22.4:(1,75+2,03+1,70+2,03)*0,60</t>
  </si>
  <si>
    <t>0.22.5:(1,70+1,15+1,68+1,17)*0,60</t>
  </si>
  <si>
    <t>0.22.6:(3,51+1,2+3,50)*2,60</t>
  </si>
  <si>
    <t>0.22.7:(1,95+1,93+1,53+1,55)*0,60</t>
  </si>
  <si>
    <t>0.22.8:(1,92+1,93+0,80*2)*0,60</t>
  </si>
  <si>
    <t>0.22.9:(1,55+1,57+0,80*2)*0,60</t>
  </si>
  <si>
    <t>podhledy:18,38</t>
  </si>
  <si>
    <t>mč. 0.22.6:4,206</t>
  </si>
  <si>
    <t>784195112R00</t>
  </si>
  <si>
    <t>siliukátový malba na historické stěny:</t>
  </si>
  <si>
    <t>stěny:(5,88+5,59+5,83+5,60)*2,40</t>
  </si>
  <si>
    <t>stěny:(5,82+9,27+5,88+9,41)*2,40</t>
  </si>
  <si>
    <t>mč. 0.22.1 klenutý  strop:13,06</t>
  </si>
  <si>
    <t>stěny:(3,37+3,39)*2,40</t>
  </si>
  <si>
    <t>přípočet na klenby  30%:249,216*0,30</t>
  </si>
  <si>
    <t>784195212R00</t>
  </si>
  <si>
    <t>Malba disperzní, bílá, bez penetrace, 2 x na sádrokarton</t>
  </si>
  <si>
    <t>784402801R00</t>
  </si>
  <si>
    <t xml:space="preserve">Odstranění malby oškrábáním v místnosti H do 3,8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</si>
  <si>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</si>
  <si>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</si>
  <si>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</si>
  <si>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</si>
  <si>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</si>
  <si>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</si>
  <si>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</si>
  <si>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</si>
  <si>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Kavárna TELČ, rekonstukce</t>
  </si>
  <si>
    <t>projektový</t>
  </si>
  <si>
    <t>AtelierSlavicon s.r.o.,Trávníky 1562/6, 613 00 Brno</t>
  </si>
  <si>
    <t>Masarykova univerzita, Žerotínovo náměstí 617/9, 601 77 Brno</t>
  </si>
  <si>
    <t>výběrové řízení</t>
  </si>
  <si>
    <t xml:space="preserve">Malba standard, bílá, bez penetrace, 2 x </t>
  </si>
  <si>
    <t xml:space="preserve">Penetrace podkladu univerzální 1x </t>
  </si>
  <si>
    <t>Lepicí malta flex rychletuhnoucí bílá</t>
  </si>
  <si>
    <t>Obkládačka 19,8x19,8 tmavě béžová mat</t>
  </si>
  <si>
    <t>Vyrovnávací stěrka šedá</t>
  </si>
  <si>
    <t xml:space="preserve">Celoplošné tmelení </t>
  </si>
  <si>
    <t xml:space="preserve">Lak dřevěných podlahový, Z+2x,přebroušení </t>
  </si>
  <si>
    <t>Lišta nerezová přechodová, stejná výška vlys. podlah profil krycí 721/A, samolepicí, šířky 30 mm</t>
  </si>
  <si>
    <t>Vysávání podlah prům.vysavačem, podlahy vlysové, parketové</t>
  </si>
  <si>
    <t>Spárovací hmota</t>
  </si>
  <si>
    <t>Dlažba granit matná 200x200x9 mm</t>
  </si>
  <si>
    <t>Montáž podlah keram., režné hladké, na tmel, 20x20 cm</t>
  </si>
  <si>
    <t>Penetrace cementových a anhydrit. Podkladů</t>
  </si>
  <si>
    <t>Pás 12/6cm, tl.  60 mm</t>
  </si>
  <si>
    <t>Pás modifikovaný asfaltový tl. 4,0 special mineral</t>
  </si>
  <si>
    <t xml:space="preserve">Obezdívky van a WC nádržek z desek porobeton., tl.100 mm </t>
  </si>
  <si>
    <t>vč. místního tmelení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</si>
</sst>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6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7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7" fillId="5" borderId="59" xfId="1" applyNumberFormat="1" applyFont="1" applyFill="1" applyBorder="1" applyAlignment="1">
      <alignment horizontal="right"/>
    </xf>
    <xf numFmtId="0" fontId="5" fillId="6" borderId="16" xfId="0" applyNumberFormat="1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5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4" borderId="15" xfId="0" applyNumberFormat="1" applyFont="1" applyFill="1" applyBorder="1" applyAlignment="1">
      <alignment horizontal="right" indent="2"/>
    </xf>
    <xf numFmtId="166" fontId="3" fillId="4" borderId="16" xfId="0" applyNumberFormat="1" applyFont="1" applyFill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25" fillId="2" borderId="41" xfId="0" applyNumberFormat="1" applyFont="1" applyFill="1" applyBorder="1" applyAlignment="1">
      <alignment horizontal="right" indent="2"/>
    </xf>
    <xf numFmtId="166" fontId="25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al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4" zoomScale="80" zoomScaleNormal="80" workbookViewId="0">
      <selection activeCell="I26" sqref="I26"/>
    </sheetView>
  </sheetViews>
  <sheetFormatPr defaultRowHeight="12.5" x14ac:dyDescent="0.25"/>
  <cols>
    <col min="1" max="1" width="2" customWidth="1"/>
    <col min="2" max="2" width="15" customWidth="1"/>
    <col min="3" max="3" width="15.90625" customWidth="1"/>
    <col min="4" max="4" width="14.54296875" customWidth="1"/>
    <col min="5" max="5" width="15" customWidth="1"/>
    <col min="6" max="6" width="15.1796875" customWidth="1"/>
    <col min="7" max="7" width="15.36328125" customWidth="1"/>
  </cols>
  <sheetData>
    <row r="1" spans="1:57" ht="24.75" customHeight="1" thickBot="1" x14ac:dyDescent="0.3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3">
      <c r="A2" s="3" t="s">
        <v>1</v>
      </c>
      <c r="B2" s="4"/>
      <c r="C2" s="5">
        <f>Rekapitulace!H1</f>
        <v>3</v>
      </c>
      <c r="D2" s="5" t="str">
        <f>Rekapitulace!G2</f>
        <v>Kavárna_stavební část</v>
      </c>
      <c r="E2" s="4"/>
      <c r="F2" s="6" t="s">
        <v>2</v>
      </c>
      <c r="G2" s="7"/>
    </row>
    <row r="3" spans="1:57" ht="3" hidden="1" customHeight="1" x14ac:dyDescent="0.25">
      <c r="A3" s="8"/>
      <c r="B3" s="9"/>
      <c r="C3" s="10"/>
      <c r="D3" s="10"/>
      <c r="E3" s="9"/>
      <c r="F3" s="11"/>
      <c r="G3" s="12"/>
    </row>
    <row r="4" spans="1:57" ht="12" customHeight="1" x14ac:dyDescent="0.3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" customHeight="1" x14ac:dyDescent="0.3">
      <c r="A5" s="15" t="s">
        <v>77</v>
      </c>
      <c r="B5" s="16"/>
      <c r="C5" s="17" t="s">
        <v>8</v>
      </c>
      <c r="D5" s="18"/>
      <c r="E5" s="19"/>
      <c r="F5" s="11" t="s">
        <v>7</v>
      </c>
      <c r="G5" s="12"/>
    </row>
    <row r="6" spans="1:57" ht="12.9" customHeight="1" x14ac:dyDescent="0.3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" customHeight="1" x14ac:dyDescent="0.3">
      <c r="A7" s="23" t="s">
        <v>76</v>
      </c>
      <c r="B7" s="24"/>
      <c r="C7" s="25" t="s">
        <v>573</v>
      </c>
      <c r="D7" s="26"/>
      <c r="E7" s="26"/>
      <c r="F7" s="27" t="s">
        <v>11</v>
      </c>
      <c r="G7" s="21">
        <f>IF(PocetMJ=0,,ROUND((F30+F32)/PocetMJ,1))</f>
        <v>0</v>
      </c>
    </row>
    <row r="8" spans="1:57" x14ac:dyDescent="0.25">
      <c r="A8" s="28" t="s">
        <v>12</v>
      </c>
      <c r="B8" s="11"/>
      <c r="C8" s="204" t="s">
        <v>575</v>
      </c>
      <c r="D8" s="204"/>
      <c r="E8" s="205"/>
      <c r="F8" s="29" t="s">
        <v>13</v>
      </c>
      <c r="G8" s="201" t="s">
        <v>574</v>
      </c>
      <c r="H8" s="30"/>
      <c r="I8" s="31"/>
    </row>
    <row r="9" spans="1:57" x14ac:dyDescent="0.25">
      <c r="A9" s="28" t="s">
        <v>14</v>
      </c>
      <c r="B9" s="11"/>
      <c r="C9" s="204" t="str">
        <f>Projektant</f>
        <v>AtelierSlavicon s.r.o.,Trávníky 1562/6, 613 00 Brno</v>
      </c>
      <c r="D9" s="204"/>
      <c r="E9" s="205"/>
      <c r="F9" s="11"/>
      <c r="G9" s="32"/>
      <c r="H9" s="33"/>
    </row>
    <row r="10" spans="1:57" ht="27" customHeight="1" x14ac:dyDescent="0.25">
      <c r="A10" s="28" t="s">
        <v>15</v>
      </c>
      <c r="B10" s="11"/>
      <c r="C10" s="206" t="s">
        <v>576</v>
      </c>
      <c r="D10" s="207"/>
      <c r="E10" s="208"/>
      <c r="F10" s="34"/>
      <c r="G10" s="35"/>
      <c r="H10" s="36"/>
    </row>
    <row r="11" spans="1:57" ht="13.5" customHeight="1" x14ac:dyDescent="0.25">
      <c r="A11" s="28" t="s">
        <v>16</v>
      </c>
      <c r="B11" s="11"/>
      <c r="C11" s="209" t="s">
        <v>577</v>
      </c>
      <c r="D11" s="210"/>
      <c r="E11" s="211"/>
      <c r="F11" s="37" t="s">
        <v>17</v>
      </c>
      <c r="G11" s="38" t="s">
        <v>76</v>
      </c>
      <c r="H11" s="33"/>
      <c r="BA11" s="39"/>
      <c r="BB11" s="39"/>
      <c r="BC11" s="39"/>
      <c r="BD11" s="39"/>
      <c r="BE11" s="39"/>
    </row>
    <row r="12" spans="1:57" ht="12.75" customHeight="1" x14ac:dyDescent="0.25">
      <c r="A12" s="40" t="s">
        <v>18</v>
      </c>
      <c r="B12" s="9"/>
      <c r="C12" s="212"/>
      <c r="D12" s="212"/>
      <c r="E12" s="212"/>
      <c r="F12" s="41" t="s">
        <v>19</v>
      </c>
      <c r="G12" s="42"/>
      <c r="H12" s="33"/>
    </row>
    <row r="13" spans="1:57" ht="28.5" customHeight="1" thickBot="1" x14ac:dyDescent="0.3">
      <c r="A13" s="43" t="s">
        <v>20</v>
      </c>
      <c r="B13" s="44"/>
      <c r="C13" s="44"/>
      <c r="D13" s="44"/>
      <c r="E13" s="45"/>
      <c r="F13" s="45"/>
      <c r="G13" s="46"/>
      <c r="H13" s="33"/>
    </row>
    <row r="14" spans="1:57" ht="17.25" customHeight="1" thickBot="1" x14ac:dyDescent="0.35">
      <c r="A14" s="47" t="s">
        <v>21</v>
      </c>
      <c r="B14" s="48"/>
      <c r="C14" s="49"/>
      <c r="D14" s="50" t="s">
        <v>22</v>
      </c>
      <c r="E14" s="51"/>
      <c r="F14" s="51"/>
      <c r="G14" s="49"/>
    </row>
    <row r="15" spans="1:57" ht="15.9" customHeight="1" x14ac:dyDescent="0.25">
      <c r="A15" s="52"/>
      <c r="B15" s="53" t="s">
        <v>23</v>
      </c>
      <c r="C15" s="54">
        <f>HSV</f>
        <v>0</v>
      </c>
      <c r="D15" s="55" t="str">
        <f>Rekapitulace!A32</f>
        <v>Ztížené výrobní podmínky</v>
      </c>
      <c r="E15" s="56"/>
      <c r="F15" s="57"/>
      <c r="G15" s="54">
        <f>Rekapitulace!I32</f>
        <v>0</v>
      </c>
    </row>
    <row r="16" spans="1:57" ht="15.9" customHeight="1" x14ac:dyDescent="0.25">
      <c r="A16" s="52" t="s">
        <v>24</v>
      </c>
      <c r="B16" s="53" t="s">
        <v>25</v>
      </c>
      <c r="C16" s="54">
        <f>PSV</f>
        <v>0</v>
      </c>
      <c r="D16" s="8" t="str">
        <f>Rekapitulace!A33</f>
        <v>Oborová přirážka</v>
      </c>
      <c r="E16" s="58"/>
      <c r="F16" s="59"/>
      <c r="G16" s="54">
        <f>Rekapitulace!I33</f>
        <v>0</v>
      </c>
    </row>
    <row r="17" spans="1:7" ht="15.9" customHeight="1" x14ac:dyDescent="0.25">
      <c r="A17" s="52" t="s">
        <v>26</v>
      </c>
      <c r="B17" s="53" t="s">
        <v>27</v>
      </c>
      <c r="C17" s="54">
        <f>Mont</f>
        <v>0</v>
      </c>
      <c r="D17" s="8" t="str">
        <f>Rekapitulace!A34</f>
        <v>Přesun stavebních kapacit</v>
      </c>
      <c r="E17" s="58"/>
      <c r="F17" s="59"/>
      <c r="G17" s="54">
        <f>Rekapitulace!I34</f>
        <v>0</v>
      </c>
    </row>
    <row r="18" spans="1:7" ht="15.9" customHeight="1" x14ac:dyDescent="0.25">
      <c r="A18" s="60" t="s">
        <v>28</v>
      </c>
      <c r="B18" s="61" t="s">
        <v>29</v>
      </c>
      <c r="C18" s="54">
        <f>Dodavka</f>
        <v>0</v>
      </c>
      <c r="D18" s="8" t="str">
        <f>Rekapitulace!A35</f>
        <v>Mimostaveništní doprava</v>
      </c>
      <c r="E18" s="58"/>
      <c r="F18" s="59"/>
      <c r="G18" s="54">
        <f>Rekapitulace!I35</f>
        <v>0</v>
      </c>
    </row>
    <row r="19" spans="1:7" ht="15.9" customHeight="1" x14ac:dyDescent="0.25">
      <c r="A19" s="62" t="s">
        <v>30</v>
      </c>
      <c r="B19" s="53"/>
      <c r="C19" s="54">
        <f>SUM(C15:C18)</f>
        <v>0</v>
      </c>
      <c r="D19" s="8" t="str">
        <f>Rekapitulace!A36</f>
        <v>Zařízení staveniště</v>
      </c>
      <c r="E19" s="58"/>
      <c r="F19" s="59"/>
      <c r="G19" s="54">
        <f>Rekapitulace!I36</f>
        <v>0</v>
      </c>
    </row>
    <row r="20" spans="1:7" ht="15.9" customHeight="1" x14ac:dyDescent="0.25">
      <c r="A20" s="62"/>
      <c r="B20" s="53"/>
      <c r="C20" s="54"/>
      <c r="D20" s="8" t="str">
        <f>Rekapitulace!A37</f>
        <v>Provoz investora</v>
      </c>
      <c r="E20" s="58"/>
      <c r="F20" s="59"/>
      <c r="G20" s="54">
        <f>Rekapitulace!I37</f>
        <v>0</v>
      </c>
    </row>
    <row r="21" spans="1:7" ht="15.9" customHeight="1" x14ac:dyDescent="0.25">
      <c r="A21" s="62" t="s">
        <v>31</v>
      </c>
      <c r="B21" s="53"/>
      <c r="C21" s="54">
        <f>HZS</f>
        <v>0</v>
      </c>
      <c r="D21" s="8" t="str">
        <f>Rekapitulace!A38</f>
        <v>Kompletační činnost (IČD)</v>
      </c>
      <c r="E21" s="58"/>
      <c r="F21" s="59"/>
      <c r="G21" s="54">
        <f>Rekapitulace!I38</f>
        <v>0</v>
      </c>
    </row>
    <row r="22" spans="1:7" ht="15.9" customHeight="1" x14ac:dyDescent="0.25">
      <c r="A22" s="63" t="s">
        <v>32</v>
      </c>
      <c r="B22" s="64"/>
      <c r="C22" s="54">
        <f>C19+C21</f>
        <v>0</v>
      </c>
      <c r="D22" s="8" t="s">
        <v>33</v>
      </c>
      <c r="E22" s="58"/>
      <c r="F22" s="59"/>
      <c r="G22" s="54">
        <f>G23-SUM(G15:G21)</f>
        <v>0</v>
      </c>
    </row>
    <row r="23" spans="1:7" ht="15.9" customHeight="1" thickBot="1" x14ac:dyDescent="0.3">
      <c r="A23" s="213" t="s">
        <v>34</v>
      </c>
      <c r="B23" s="214"/>
      <c r="C23" s="65">
        <f>C22+G23</f>
        <v>0</v>
      </c>
      <c r="D23" s="66" t="s">
        <v>35</v>
      </c>
      <c r="E23" s="67"/>
      <c r="F23" s="68"/>
      <c r="G23" s="54">
        <f>VRN</f>
        <v>0</v>
      </c>
    </row>
    <row r="24" spans="1:7" ht="13" x14ac:dyDescent="0.3">
      <c r="A24" s="69" t="s">
        <v>36</v>
      </c>
      <c r="B24" s="70"/>
      <c r="C24" s="71"/>
      <c r="D24" s="70" t="s">
        <v>37</v>
      </c>
      <c r="E24" s="70"/>
      <c r="F24" s="72" t="s">
        <v>38</v>
      </c>
      <c r="G24" s="73"/>
    </row>
    <row r="25" spans="1:7" x14ac:dyDescent="0.25">
      <c r="A25" s="63" t="s">
        <v>39</v>
      </c>
      <c r="B25" s="64"/>
      <c r="C25" s="74"/>
      <c r="D25" s="64" t="s">
        <v>39</v>
      </c>
      <c r="E25" s="75"/>
      <c r="F25" s="76" t="s">
        <v>39</v>
      </c>
      <c r="G25" s="77"/>
    </row>
    <row r="26" spans="1:7" ht="37.5" customHeight="1" x14ac:dyDescent="0.25">
      <c r="A26" s="63" t="s">
        <v>40</v>
      </c>
      <c r="B26" s="78"/>
      <c r="C26" s="74"/>
      <c r="D26" s="64" t="s">
        <v>40</v>
      </c>
      <c r="E26" s="75"/>
      <c r="F26" s="76" t="s">
        <v>40</v>
      </c>
      <c r="G26" s="77"/>
    </row>
    <row r="27" spans="1:7" x14ac:dyDescent="0.25">
      <c r="A27" s="63"/>
      <c r="B27" s="79"/>
      <c r="C27" s="74"/>
      <c r="D27" s="64"/>
      <c r="E27" s="75"/>
      <c r="F27" s="76"/>
      <c r="G27" s="77"/>
    </row>
    <row r="28" spans="1:7" x14ac:dyDescent="0.25">
      <c r="A28" s="63" t="s">
        <v>41</v>
      </c>
      <c r="B28" s="64"/>
      <c r="C28" s="74"/>
      <c r="D28" s="76" t="s">
        <v>42</v>
      </c>
      <c r="E28" s="74"/>
      <c r="F28" s="80" t="s">
        <v>42</v>
      </c>
      <c r="G28" s="77"/>
    </row>
    <row r="29" spans="1:7" ht="69" customHeight="1" x14ac:dyDescent="0.25">
      <c r="A29" s="63"/>
      <c r="B29" s="64"/>
      <c r="C29" s="81"/>
      <c r="D29" s="82"/>
      <c r="E29" s="81"/>
      <c r="F29" s="64"/>
      <c r="G29" s="77"/>
    </row>
    <row r="30" spans="1:7" x14ac:dyDescent="0.25">
      <c r="A30" s="83" t="s">
        <v>43</v>
      </c>
      <c r="B30" s="84"/>
      <c r="C30" s="85">
        <v>21</v>
      </c>
      <c r="D30" s="84" t="s">
        <v>44</v>
      </c>
      <c r="E30" s="86"/>
      <c r="F30" s="215">
        <f>C23-F32</f>
        <v>0</v>
      </c>
      <c r="G30" s="216"/>
    </row>
    <row r="31" spans="1:7" x14ac:dyDescent="0.25">
      <c r="A31" s="83" t="s">
        <v>45</v>
      </c>
      <c r="B31" s="84"/>
      <c r="C31" s="85">
        <f>SazbaDPH1</f>
        <v>21</v>
      </c>
      <c r="D31" s="84" t="s">
        <v>46</v>
      </c>
      <c r="E31" s="86"/>
      <c r="F31" s="217">
        <f>ROUND(PRODUCT(F30,C31/100),0)</f>
        <v>0</v>
      </c>
      <c r="G31" s="218"/>
    </row>
    <row r="32" spans="1:7" x14ac:dyDescent="0.25">
      <c r="A32" s="83" t="s">
        <v>43</v>
      </c>
      <c r="B32" s="84"/>
      <c r="C32" s="85">
        <v>0</v>
      </c>
      <c r="D32" s="84" t="s">
        <v>46</v>
      </c>
      <c r="E32" s="86"/>
      <c r="F32" s="217">
        <v>0</v>
      </c>
      <c r="G32" s="218"/>
    </row>
    <row r="33" spans="1:8" x14ac:dyDescent="0.25">
      <c r="A33" s="83" t="s">
        <v>45</v>
      </c>
      <c r="B33" s="87"/>
      <c r="C33" s="88">
        <f>SazbaDPH2</f>
        <v>0</v>
      </c>
      <c r="D33" s="84" t="s">
        <v>46</v>
      </c>
      <c r="E33" s="59"/>
      <c r="F33" s="217">
        <f>ROUND(PRODUCT(F32,C33/100),0)</f>
        <v>0</v>
      </c>
      <c r="G33" s="218"/>
    </row>
    <row r="34" spans="1:8" s="92" customFormat="1" ht="19.5" customHeight="1" thickBot="1" x14ac:dyDescent="0.4">
      <c r="A34" s="89" t="s">
        <v>47</v>
      </c>
      <c r="B34" s="90"/>
      <c r="C34" s="90"/>
      <c r="D34" s="90"/>
      <c r="E34" s="91"/>
      <c r="F34" s="219">
        <f>ROUND(SUM(F30:F33),0)</f>
        <v>0</v>
      </c>
      <c r="G34" s="220"/>
    </row>
    <row r="36" spans="1:8" x14ac:dyDescent="0.25">
      <c r="A36" s="93" t="s">
        <v>48</v>
      </c>
      <c r="B36" s="93"/>
      <c r="C36" s="93"/>
      <c r="D36" s="93"/>
      <c r="E36" s="93"/>
      <c r="F36" s="93"/>
      <c r="G36" s="93"/>
      <c r="H36" t="s">
        <v>6</v>
      </c>
    </row>
    <row r="37" spans="1:8" ht="14.25" customHeight="1" x14ac:dyDescent="0.25">
      <c r="A37" s="93"/>
      <c r="B37" s="203"/>
      <c r="C37" s="203"/>
      <c r="D37" s="203"/>
      <c r="E37" s="203"/>
      <c r="F37" s="203"/>
      <c r="G37" s="203"/>
      <c r="H37" t="s">
        <v>6</v>
      </c>
    </row>
    <row r="38" spans="1:8" ht="12.75" customHeight="1" x14ac:dyDescent="0.25">
      <c r="A38" s="94"/>
      <c r="B38" s="203"/>
      <c r="C38" s="203"/>
      <c r="D38" s="203"/>
      <c r="E38" s="203"/>
      <c r="F38" s="203"/>
      <c r="G38" s="203"/>
      <c r="H38" t="s">
        <v>6</v>
      </c>
    </row>
    <row r="39" spans="1:8" x14ac:dyDescent="0.25">
      <c r="A39" s="94"/>
      <c r="B39" s="203"/>
      <c r="C39" s="203"/>
      <c r="D39" s="203"/>
      <c r="E39" s="203"/>
      <c r="F39" s="203"/>
      <c r="G39" s="203"/>
      <c r="H39" t="s">
        <v>6</v>
      </c>
    </row>
    <row r="40" spans="1:8" x14ac:dyDescent="0.25">
      <c r="A40" s="94"/>
      <c r="B40" s="203"/>
      <c r="C40" s="203"/>
      <c r="D40" s="203"/>
      <c r="E40" s="203"/>
      <c r="F40" s="203"/>
      <c r="G40" s="203"/>
      <c r="H40" t="s">
        <v>6</v>
      </c>
    </row>
    <row r="41" spans="1:8" x14ac:dyDescent="0.25">
      <c r="A41" s="94"/>
      <c r="B41" s="203"/>
      <c r="C41" s="203"/>
      <c r="D41" s="203"/>
      <c r="E41" s="203"/>
      <c r="F41" s="203"/>
      <c r="G41" s="203"/>
      <c r="H41" t="s">
        <v>6</v>
      </c>
    </row>
    <row r="42" spans="1:8" x14ac:dyDescent="0.25">
      <c r="A42" s="94"/>
      <c r="B42" s="203"/>
      <c r="C42" s="203"/>
      <c r="D42" s="203"/>
      <c r="E42" s="203"/>
      <c r="F42" s="203"/>
      <c r="G42" s="203"/>
      <c r="H42" t="s">
        <v>6</v>
      </c>
    </row>
    <row r="43" spans="1:8" x14ac:dyDescent="0.25">
      <c r="A43" s="94"/>
      <c r="B43" s="203"/>
      <c r="C43" s="203"/>
      <c r="D43" s="203"/>
      <c r="E43" s="203"/>
      <c r="F43" s="203"/>
      <c r="G43" s="203"/>
      <c r="H43" t="s">
        <v>6</v>
      </c>
    </row>
    <row r="44" spans="1:8" x14ac:dyDescent="0.25">
      <c r="A44" s="94"/>
      <c r="B44" s="203"/>
      <c r="C44" s="203"/>
      <c r="D44" s="203"/>
      <c r="E44" s="203"/>
      <c r="F44" s="203"/>
      <c r="G44" s="203"/>
      <c r="H44" t="s">
        <v>6</v>
      </c>
    </row>
    <row r="45" spans="1:8" ht="0.75" customHeight="1" x14ac:dyDescent="0.25">
      <c r="A45" s="94"/>
      <c r="B45" s="203"/>
      <c r="C45" s="203"/>
      <c r="D45" s="203"/>
      <c r="E45" s="203"/>
      <c r="F45" s="203"/>
      <c r="G45" s="203"/>
      <c r="H45" t="s">
        <v>6</v>
      </c>
    </row>
    <row r="46" spans="1:8" x14ac:dyDescent="0.25">
      <c r="B46" s="202"/>
      <c r="C46" s="202"/>
      <c r="D46" s="202"/>
      <c r="E46" s="202"/>
      <c r="F46" s="202"/>
      <c r="G46" s="202"/>
    </row>
    <row r="47" spans="1:8" x14ac:dyDescent="0.25">
      <c r="B47" s="202"/>
      <c r="C47" s="202"/>
      <c r="D47" s="202"/>
      <c r="E47" s="202"/>
      <c r="F47" s="202"/>
      <c r="G47" s="202"/>
    </row>
    <row r="48" spans="1:8" x14ac:dyDescent="0.25">
      <c r="B48" s="202"/>
      <c r="C48" s="202"/>
      <c r="D48" s="202"/>
      <c r="E48" s="202"/>
      <c r="F48" s="202"/>
      <c r="G48" s="202"/>
    </row>
    <row r="49" spans="2:7" x14ac:dyDescent="0.25">
      <c r="B49" s="202"/>
      <c r="C49" s="202"/>
      <c r="D49" s="202"/>
      <c r="E49" s="202"/>
      <c r="F49" s="202"/>
      <c r="G49" s="202"/>
    </row>
    <row r="50" spans="2:7" x14ac:dyDescent="0.25">
      <c r="B50" s="202"/>
      <c r="C50" s="202"/>
      <c r="D50" s="202"/>
      <c r="E50" s="202"/>
      <c r="F50" s="202"/>
      <c r="G50" s="202"/>
    </row>
    <row r="51" spans="2:7" x14ac:dyDescent="0.25">
      <c r="B51" s="202"/>
      <c r="C51" s="202"/>
      <c r="D51" s="202"/>
      <c r="E51" s="202"/>
      <c r="F51" s="202"/>
      <c r="G51" s="202"/>
    </row>
    <row r="52" spans="2:7" x14ac:dyDescent="0.25">
      <c r="B52" s="202"/>
      <c r="C52" s="202"/>
      <c r="D52" s="202"/>
      <c r="E52" s="202"/>
      <c r="F52" s="202"/>
      <c r="G52" s="202"/>
    </row>
    <row r="53" spans="2:7" x14ac:dyDescent="0.25">
      <c r="B53" s="202"/>
      <c r="C53" s="202"/>
      <c r="D53" s="202"/>
      <c r="E53" s="202"/>
      <c r="F53" s="202"/>
      <c r="G53" s="202"/>
    </row>
    <row r="54" spans="2:7" x14ac:dyDescent="0.25">
      <c r="B54" s="202"/>
      <c r="C54" s="202"/>
      <c r="D54" s="202"/>
      <c r="E54" s="202"/>
      <c r="F54" s="202"/>
      <c r="G54" s="202"/>
    </row>
    <row r="55" spans="2:7" x14ac:dyDescent="0.25">
      <c r="B55" s="202"/>
      <c r="C55" s="202"/>
      <c r="D55" s="202"/>
      <c r="E55" s="202"/>
      <c r="F55" s="202"/>
      <c r="G55" s="202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1"/>
  <sheetViews>
    <sheetView topLeftCell="A7" workbookViewId="0">
      <selection activeCell="H40" sqref="H40:I40"/>
    </sheetView>
  </sheetViews>
  <sheetFormatPr defaultRowHeight="12.5" x14ac:dyDescent="0.25"/>
  <cols>
    <col min="1" max="1" width="5.90625" customWidth="1"/>
    <col min="2" max="2" width="6.08984375" customWidth="1"/>
    <col min="3" max="3" width="11.453125" customWidth="1"/>
    <col min="4" max="4" width="15.90625" customWidth="1"/>
    <col min="5" max="5" width="11.36328125" customWidth="1"/>
    <col min="6" max="6" width="10.90625" customWidth="1"/>
    <col min="7" max="7" width="11" customWidth="1"/>
    <col min="8" max="8" width="11.08984375" customWidth="1"/>
    <col min="9" max="9" width="10.6328125" customWidth="1"/>
  </cols>
  <sheetData>
    <row r="1" spans="1:9" ht="13.5" thickTop="1" x14ac:dyDescent="0.3">
      <c r="A1" s="221" t="s">
        <v>49</v>
      </c>
      <c r="B1" s="222"/>
      <c r="C1" s="95" t="str">
        <f>CONCATENATE(cislostavby," ",nazevstavby)</f>
        <v>Si_202407 Kavárna TELČ, rekonstukce</v>
      </c>
      <c r="D1" s="96"/>
      <c r="E1" s="97"/>
      <c r="F1" s="96"/>
      <c r="G1" s="98" t="s">
        <v>50</v>
      </c>
      <c r="H1" s="99">
        <v>3</v>
      </c>
      <c r="I1" s="100"/>
    </row>
    <row r="2" spans="1:9" ht="13.5" thickBot="1" x14ac:dyDescent="0.35">
      <c r="A2" s="223" t="s">
        <v>51</v>
      </c>
      <c r="B2" s="224"/>
      <c r="C2" s="101" t="str">
        <f>CONCATENATE(cisloobjektu," ",nazevobjektu)</f>
        <v>SO 01 Stavba</v>
      </c>
      <c r="D2" s="102"/>
      <c r="E2" s="103"/>
      <c r="F2" s="102"/>
      <c r="G2" s="225" t="s">
        <v>78</v>
      </c>
      <c r="H2" s="226"/>
      <c r="I2" s="227"/>
    </row>
    <row r="3" spans="1:9" ht="13" thickTop="1" x14ac:dyDescent="0.25">
      <c r="A3" s="75"/>
      <c r="B3" s="75"/>
      <c r="C3" s="75"/>
      <c r="D3" s="75"/>
      <c r="E3" s="75"/>
      <c r="F3" s="64"/>
      <c r="G3" s="75"/>
      <c r="H3" s="75"/>
      <c r="I3" s="75"/>
    </row>
    <row r="4" spans="1:9" ht="19.5" customHeight="1" x14ac:dyDescent="0.4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" thickBot="1" x14ac:dyDescent="0.3">
      <c r="A5" s="75"/>
      <c r="B5" s="75"/>
      <c r="C5" s="75"/>
      <c r="D5" s="75"/>
      <c r="E5" s="75"/>
      <c r="F5" s="75"/>
      <c r="G5" s="75"/>
      <c r="H5" s="75"/>
      <c r="I5" s="75"/>
    </row>
    <row r="6" spans="1:9" s="33" customFormat="1" ht="13.5" thickBot="1" x14ac:dyDescent="0.35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 s="33" customFormat="1" x14ac:dyDescent="0.25">
      <c r="A7" s="196" t="str">
        <f>Položky!B7</f>
        <v>27</v>
      </c>
      <c r="B7" s="113" t="str">
        <f>Položky!C7</f>
        <v>Základy</v>
      </c>
      <c r="C7" s="64"/>
      <c r="D7" s="114"/>
      <c r="E7" s="197">
        <f>Položky!BA14</f>
        <v>0</v>
      </c>
      <c r="F7" s="198">
        <f>Položky!BB14</f>
        <v>0</v>
      </c>
      <c r="G7" s="198">
        <f>Položky!BC14</f>
        <v>0</v>
      </c>
      <c r="H7" s="198">
        <f>Položky!BD14</f>
        <v>0</v>
      </c>
      <c r="I7" s="199">
        <f>Položky!BE14</f>
        <v>0</v>
      </c>
    </row>
    <row r="8" spans="1:9" s="33" customFormat="1" x14ac:dyDescent="0.25">
      <c r="A8" s="196" t="str">
        <f>Položky!B15</f>
        <v>3</v>
      </c>
      <c r="B8" s="113" t="str">
        <f>Položky!C15</f>
        <v>Svislé a kompletní konstrukce</v>
      </c>
      <c r="C8" s="64"/>
      <c r="D8" s="114"/>
      <c r="E8" s="197">
        <f>Položky!BA24</f>
        <v>0</v>
      </c>
      <c r="F8" s="198">
        <f>Položky!BB24</f>
        <v>0</v>
      </c>
      <c r="G8" s="198">
        <f>Položky!BC24</f>
        <v>0</v>
      </c>
      <c r="H8" s="198">
        <f>Položky!BD24</f>
        <v>0</v>
      </c>
      <c r="I8" s="199">
        <f>Položky!BE24</f>
        <v>0</v>
      </c>
    </row>
    <row r="9" spans="1:9" s="33" customFormat="1" x14ac:dyDescent="0.25">
      <c r="A9" s="196" t="str">
        <f>Položky!B25</f>
        <v>34</v>
      </c>
      <c r="B9" s="113" t="str">
        <f>Položky!C25</f>
        <v>Stěny a příčky</v>
      </c>
      <c r="C9" s="64"/>
      <c r="D9" s="114"/>
      <c r="E9" s="197">
        <f>Položky!BA83</f>
        <v>0</v>
      </c>
      <c r="F9" s="198">
        <f>Položky!BB83</f>
        <v>0</v>
      </c>
      <c r="G9" s="198">
        <f>Položky!BC83</f>
        <v>0</v>
      </c>
      <c r="H9" s="198">
        <f>Položky!BD83</f>
        <v>0</v>
      </c>
      <c r="I9" s="199">
        <f>Položky!BE83</f>
        <v>0</v>
      </c>
    </row>
    <row r="10" spans="1:9" s="33" customFormat="1" x14ac:dyDescent="0.25">
      <c r="A10" s="196" t="str">
        <f>Položky!B84</f>
        <v>61</v>
      </c>
      <c r="B10" s="113" t="str">
        <f>Položky!C84</f>
        <v>Upravy povrchů vnitřní</v>
      </c>
      <c r="C10" s="64"/>
      <c r="D10" s="114"/>
      <c r="E10" s="197">
        <f>Položky!BA105</f>
        <v>0</v>
      </c>
      <c r="F10" s="198">
        <f>Položky!BB105</f>
        <v>0</v>
      </c>
      <c r="G10" s="198">
        <f>Položky!BC105</f>
        <v>0</v>
      </c>
      <c r="H10" s="198">
        <f>Položky!BD105</f>
        <v>0</v>
      </c>
      <c r="I10" s="199">
        <f>Položky!BE105</f>
        <v>0</v>
      </c>
    </row>
    <row r="11" spans="1:9" s="33" customFormat="1" x14ac:dyDescent="0.25">
      <c r="A11" s="196" t="str">
        <f>Položky!B106</f>
        <v>63</v>
      </c>
      <c r="B11" s="113" t="str">
        <f>Položky!C106</f>
        <v>Podlahy a podlahové konstrukce</v>
      </c>
      <c r="C11" s="64"/>
      <c r="D11" s="114"/>
      <c r="E11" s="197">
        <f>Položky!BA123</f>
        <v>0</v>
      </c>
      <c r="F11" s="198">
        <f>Položky!BB123</f>
        <v>0</v>
      </c>
      <c r="G11" s="198">
        <f>Položky!BC123</f>
        <v>0</v>
      </c>
      <c r="H11" s="198">
        <f>Položky!BD123</f>
        <v>0</v>
      </c>
      <c r="I11" s="199">
        <f>Položky!BE123</f>
        <v>0</v>
      </c>
    </row>
    <row r="12" spans="1:9" s="33" customFormat="1" x14ac:dyDescent="0.25">
      <c r="A12" s="196" t="str">
        <f>Položky!B124</f>
        <v>64</v>
      </c>
      <c r="B12" s="113" t="str">
        <f>Položky!C124</f>
        <v>Výplně otvorů</v>
      </c>
      <c r="C12" s="64"/>
      <c r="D12" s="114"/>
      <c r="E12" s="197">
        <f>Položky!BA131</f>
        <v>0</v>
      </c>
      <c r="F12" s="198">
        <f>Položky!BB131</f>
        <v>0</v>
      </c>
      <c r="G12" s="198">
        <f>Položky!BC131</f>
        <v>0</v>
      </c>
      <c r="H12" s="198">
        <f>Položky!BD131</f>
        <v>0</v>
      </c>
      <c r="I12" s="199">
        <f>Položky!BE131</f>
        <v>0</v>
      </c>
    </row>
    <row r="13" spans="1:9" s="33" customFormat="1" x14ac:dyDescent="0.25">
      <c r="A13" s="196" t="str">
        <f>Položky!B132</f>
        <v>94</v>
      </c>
      <c r="B13" s="113" t="str">
        <f>Položky!C132</f>
        <v>Lešení a stavební výtahy</v>
      </c>
      <c r="C13" s="64"/>
      <c r="D13" s="114"/>
      <c r="E13" s="197">
        <f>Položky!BA137</f>
        <v>0</v>
      </c>
      <c r="F13" s="198">
        <f>Položky!BB137</f>
        <v>0</v>
      </c>
      <c r="G13" s="198">
        <f>Položky!BC137</f>
        <v>0</v>
      </c>
      <c r="H13" s="198">
        <f>Položky!BD137</f>
        <v>0</v>
      </c>
      <c r="I13" s="199">
        <f>Položky!BE137</f>
        <v>0</v>
      </c>
    </row>
    <row r="14" spans="1:9" s="33" customFormat="1" x14ac:dyDescent="0.25">
      <c r="A14" s="196" t="str">
        <f>Položky!B138</f>
        <v>95</v>
      </c>
      <c r="B14" s="113" t="str">
        <f>Položky!C138</f>
        <v>Dokončovací konstrukce na pozemních stavbách</v>
      </c>
      <c r="C14" s="64"/>
      <c r="D14" s="114"/>
      <c r="E14" s="197">
        <f>Položky!BA141</f>
        <v>0</v>
      </c>
      <c r="F14" s="198">
        <f>Položky!BB141</f>
        <v>0</v>
      </c>
      <c r="G14" s="198">
        <f>Položky!BC141</f>
        <v>0</v>
      </c>
      <c r="H14" s="198">
        <f>Položky!BD141</f>
        <v>0</v>
      </c>
      <c r="I14" s="199">
        <f>Položky!BE141</f>
        <v>0</v>
      </c>
    </row>
    <row r="15" spans="1:9" s="33" customFormat="1" x14ac:dyDescent="0.25">
      <c r="A15" s="196" t="str">
        <f>Položky!B142</f>
        <v>96</v>
      </c>
      <c r="B15" s="113" t="str">
        <f>Položky!C142</f>
        <v>Bourání konstrukcí</v>
      </c>
      <c r="C15" s="64"/>
      <c r="D15" s="114"/>
      <c r="E15" s="197">
        <f>Položky!BA152</f>
        <v>0</v>
      </c>
      <c r="F15" s="198">
        <f>Položky!BB152</f>
        <v>0</v>
      </c>
      <c r="G15" s="198">
        <f>Položky!BC152</f>
        <v>0</v>
      </c>
      <c r="H15" s="198">
        <f>Položky!BD152</f>
        <v>0</v>
      </c>
      <c r="I15" s="199">
        <f>Položky!BE152</f>
        <v>0</v>
      </c>
    </row>
    <row r="16" spans="1:9" s="33" customFormat="1" x14ac:dyDescent="0.25">
      <c r="A16" s="196" t="str">
        <f>Položky!B153</f>
        <v>97</v>
      </c>
      <c r="B16" s="113" t="str">
        <f>Položky!C153</f>
        <v>Prorážení otvorů</v>
      </c>
      <c r="C16" s="64"/>
      <c r="D16" s="114"/>
      <c r="E16" s="197">
        <f>Položky!BA180</f>
        <v>0</v>
      </c>
      <c r="F16" s="198">
        <f>Položky!BB180</f>
        <v>0</v>
      </c>
      <c r="G16" s="198">
        <f>Položky!BC180</f>
        <v>0</v>
      </c>
      <c r="H16" s="198">
        <f>Položky!BD180</f>
        <v>0</v>
      </c>
      <c r="I16" s="199">
        <f>Položky!BE180</f>
        <v>0</v>
      </c>
    </row>
    <row r="17" spans="1:57" s="33" customFormat="1" x14ac:dyDescent="0.25">
      <c r="A17" s="196" t="str">
        <f>Položky!B181</f>
        <v>99</v>
      </c>
      <c r="B17" s="113" t="str">
        <f>Položky!C181</f>
        <v>Staveništní přesun hmot</v>
      </c>
      <c r="C17" s="64"/>
      <c r="D17" s="114"/>
      <c r="E17" s="197">
        <f>Položky!BA183</f>
        <v>0</v>
      </c>
      <c r="F17" s="198">
        <f>Položky!BB183</f>
        <v>0</v>
      </c>
      <c r="G17" s="198">
        <f>Položky!BC183</f>
        <v>0</v>
      </c>
      <c r="H17" s="198">
        <f>Položky!BD183</f>
        <v>0</v>
      </c>
      <c r="I17" s="199">
        <f>Položky!BE183</f>
        <v>0</v>
      </c>
    </row>
    <row r="18" spans="1:57" s="33" customFormat="1" x14ac:dyDescent="0.25">
      <c r="A18" s="196" t="str">
        <f>Položky!B184</f>
        <v>711</v>
      </c>
      <c r="B18" s="113" t="str">
        <f>Položky!C184</f>
        <v>Izolace proti vodě</v>
      </c>
      <c r="C18" s="64"/>
      <c r="D18" s="114"/>
      <c r="E18" s="197">
        <f>Položky!BA218</f>
        <v>0</v>
      </c>
      <c r="F18" s="198">
        <f>Položky!BB218</f>
        <v>0</v>
      </c>
      <c r="G18" s="198">
        <f>Položky!BC218</f>
        <v>0</v>
      </c>
      <c r="H18" s="198">
        <f>Položky!BD218</f>
        <v>0</v>
      </c>
      <c r="I18" s="199">
        <f>Položky!BE218</f>
        <v>0</v>
      </c>
    </row>
    <row r="19" spans="1:57" s="33" customFormat="1" x14ac:dyDescent="0.25">
      <c r="A19" s="196" t="str">
        <f>Položky!B219</f>
        <v>713</v>
      </c>
      <c r="B19" s="113" t="str">
        <f>Položky!C219</f>
        <v>Izolace tepelné</v>
      </c>
      <c r="C19" s="64"/>
      <c r="D19" s="114"/>
      <c r="E19" s="197">
        <f>Položky!BA241</f>
        <v>0</v>
      </c>
      <c r="F19" s="198">
        <f>Položky!BB241</f>
        <v>0</v>
      </c>
      <c r="G19" s="198">
        <f>Položky!BC241</f>
        <v>0</v>
      </c>
      <c r="H19" s="198">
        <f>Položky!BD241</f>
        <v>0</v>
      </c>
      <c r="I19" s="199">
        <f>Položky!BE241</f>
        <v>0</v>
      </c>
    </row>
    <row r="20" spans="1:57" s="33" customFormat="1" x14ac:dyDescent="0.25">
      <c r="A20" s="196" t="str">
        <f>Položky!B242</f>
        <v>766</v>
      </c>
      <c r="B20" s="113" t="str">
        <f>Položky!C242</f>
        <v>Konstrukce truhlářské</v>
      </c>
      <c r="C20" s="64"/>
      <c r="D20" s="114"/>
      <c r="E20" s="197">
        <f>Položky!BA268</f>
        <v>0</v>
      </c>
      <c r="F20" s="198">
        <f>Položky!BB268</f>
        <v>0</v>
      </c>
      <c r="G20" s="198">
        <f>Položky!BC268</f>
        <v>0</v>
      </c>
      <c r="H20" s="198">
        <f>Položky!BD268</f>
        <v>0</v>
      </c>
      <c r="I20" s="199">
        <f>Položky!BE268</f>
        <v>0</v>
      </c>
    </row>
    <row r="21" spans="1:57" s="33" customFormat="1" x14ac:dyDescent="0.25">
      <c r="A21" s="196" t="str">
        <f>Položky!B269</f>
        <v>767</v>
      </c>
      <c r="B21" s="113" t="str">
        <f>Položky!C269</f>
        <v>Konstrukce zámečnické</v>
      </c>
      <c r="C21" s="64"/>
      <c r="D21" s="114"/>
      <c r="E21" s="197">
        <f>Položky!BA275</f>
        <v>0</v>
      </c>
      <c r="F21" s="198">
        <f>Položky!BB275</f>
        <v>0</v>
      </c>
      <c r="G21" s="198">
        <f>Položky!BC275</f>
        <v>0</v>
      </c>
      <c r="H21" s="198">
        <f>Položky!BD275</f>
        <v>0</v>
      </c>
      <c r="I21" s="199">
        <f>Položky!BE275</f>
        <v>0</v>
      </c>
    </row>
    <row r="22" spans="1:57" s="33" customFormat="1" x14ac:dyDescent="0.25">
      <c r="A22" s="196" t="str">
        <f>Položky!B276</f>
        <v>771</v>
      </c>
      <c r="B22" s="113" t="str">
        <f>Položky!C276</f>
        <v>Podlahy z dlaždic a obklady</v>
      </c>
      <c r="C22" s="64"/>
      <c r="D22" s="114"/>
      <c r="E22" s="197">
        <f>Položky!BA316</f>
        <v>0</v>
      </c>
      <c r="F22" s="198">
        <f>Položky!BB316</f>
        <v>0</v>
      </c>
      <c r="G22" s="198">
        <f>Položky!BC316</f>
        <v>0</v>
      </c>
      <c r="H22" s="198">
        <f>Položky!BD316</f>
        <v>0</v>
      </c>
      <c r="I22" s="199">
        <f>Položky!BE316</f>
        <v>0</v>
      </c>
    </row>
    <row r="23" spans="1:57" s="33" customFormat="1" x14ac:dyDescent="0.25">
      <c r="A23" s="196" t="str">
        <f>Položky!B317</f>
        <v>775</v>
      </c>
      <c r="B23" s="113" t="str">
        <f>Položky!C317</f>
        <v>Podlahy vlysové a parketové</v>
      </c>
      <c r="C23" s="64"/>
      <c r="D23" s="114"/>
      <c r="E23" s="197">
        <f>Položky!BA349</f>
        <v>0</v>
      </c>
      <c r="F23" s="198">
        <f>Položky!BB349</f>
        <v>0</v>
      </c>
      <c r="G23" s="198">
        <f>Položky!BC349</f>
        <v>0</v>
      </c>
      <c r="H23" s="198">
        <f>Položky!BD349</f>
        <v>0</v>
      </c>
      <c r="I23" s="199">
        <f>Položky!BE349</f>
        <v>0</v>
      </c>
    </row>
    <row r="24" spans="1:57" s="33" customFormat="1" x14ac:dyDescent="0.25">
      <c r="A24" s="196" t="str">
        <f>Položky!B350</f>
        <v>781</v>
      </c>
      <c r="B24" s="113" t="str">
        <f>Položky!C350</f>
        <v>Obklady keramické</v>
      </c>
      <c r="C24" s="64"/>
      <c r="D24" s="114"/>
      <c r="E24" s="197">
        <f>Položky!BA417</f>
        <v>0</v>
      </c>
      <c r="F24" s="198">
        <f>Položky!BB417</f>
        <v>0</v>
      </c>
      <c r="G24" s="198">
        <f>Položky!BC417</f>
        <v>0</v>
      </c>
      <c r="H24" s="198">
        <f>Položky!BD417</f>
        <v>0</v>
      </c>
      <c r="I24" s="199">
        <f>Položky!BE417</f>
        <v>0</v>
      </c>
    </row>
    <row r="25" spans="1:57" s="33" customFormat="1" x14ac:dyDescent="0.25">
      <c r="A25" s="196" t="str">
        <f>Položky!B418</f>
        <v>783</v>
      </c>
      <c r="B25" s="113" t="str">
        <f>Položky!C418</f>
        <v>Nátěry</v>
      </c>
      <c r="C25" s="64"/>
      <c r="D25" s="114"/>
      <c r="E25" s="197">
        <f>Položky!BA423</f>
        <v>0</v>
      </c>
      <c r="F25" s="198">
        <f>Položky!BB423</f>
        <v>0</v>
      </c>
      <c r="G25" s="198">
        <f>Položky!BC423</f>
        <v>0</v>
      </c>
      <c r="H25" s="198">
        <f>Položky!BD423</f>
        <v>0</v>
      </c>
      <c r="I25" s="199">
        <f>Položky!BE423</f>
        <v>0</v>
      </c>
    </row>
    <row r="26" spans="1:57" s="33" customFormat="1" ht="13" thickBot="1" x14ac:dyDescent="0.3">
      <c r="A26" s="196" t="str">
        <f>Položky!B424</f>
        <v>784</v>
      </c>
      <c r="B26" s="113" t="str">
        <f>Položky!C424</f>
        <v>Malby</v>
      </c>
      <c r="C26" s="64"/>
      <c r="D26" s="114"/>
      <c r="E26" s="197">
        <f>Položky!BA453</f>
        <v>0</v>
      </c>
      <c r="F26" s="198">
        <f>Položky!BB453</f>
        <v>0</v>
      </c>
      <c r="G26" s="198">
        <f>Položky!BC453</f>
        <v>0</v>
      </c>
      <c r="H26" s="198">
        <f>Položky!BD453</f>
        <v>0</v>
      </c>
      <c r="I26" s="199">
        <f>Položky!BE453</f>
        <v>0</v>
      </c>
    </row>
    <row r="27" spans="1:57" s="121" customFormat="1" ht="13.5" thickBot="1" x14ac:dyDescent="0.35">
      <c r="A27" s="115"/>
      <c r="B27" s="116" t="s">
        <v>58</v>
      </c>
      <c r="C27" s="116"/>
      <c r="D27" s="117"/>
      <c r="E27" s="118">
        <f>SUM(E7:E26)</f>
        <v>0</v>
      </c>
      <c r="F27" s="119">
        <f>SUM(F7:F26)</f>
        <v>0</v>
      </c>
      <c r="G27" s="119">
        <f>SUM(G7:G26)</f>
        <v>0</v>
      </c>
      <c r="H27" s="119">
        <f>SUM(H7:H26)</f>
        <v>0</v>
      </c>
      <c r="I27" s="120">
        <f>SUM(I7:I26)</f>
        <v>0</v>
      </c>
    </row>
    <row r="28" spans="1:57" x14ac:dyDescent="0.25">
      <c r="A28" s="64"/>
      <c r="B28" s="64"/>
      <c r="C28" s="64"/>
      <c r="D28" s="64"/>
      <c r="E28" s="64"/>
      <c r="F28" s="64"/>
      <c r="G28" s="64"/>
      <c r="H28" s="64"/>
      <c r="I28" s="64"/>
    </row>
    <row r="29" spans="1:57" ht="19.5" customHeight="1" x14ac:dyDescent="0.4">
      <c r="A29" s="105" t="s">
        <v>59</v>
      </c>
      <c r="B29" s="105"/>
      <c r="C29" s="105"/>
      <c r="D29" s="105"/>
      <c r="E29" s="105"/>
      <c r="F29" s="105"/>
      <c r="G29" s="122"/>
      <c r="H29" s="105"/>
      <c r="I29" s="105"/>
      <c r="BA29" s="39"/>
      <c r="BB29" s="39"/>
      <c r="BC29" s="39"/>
      <c r="BD29" s="39"/>
      <c r="BE29" s="39"/>
    </row>
    <row r="30" spans="1:57" ht="13" thickBot="1" x14ac:dyDescent="0.3">
      <c r="A30" s="75"/>
      <c r="B30" s="75"/>
      <c r="C30" s="75"/>
      <c r="D30" s="75"/>
      <c r="E30" s="75"/>
      <c r="F30" s="75"/>
      <c r="G30" s="75"/>
      <c r="H30" s="75"/>
      <c r="I30" s="75"/>
    </row>
    <row r="31" spans="1:57" ht="13" x14ac:dyDescent="0.3">
      <c r="A31" s="69" t="s">
        <v>60</v>
      </c>
      <c r="B31" s="70"/>
      <c r="C31" s="70"/>
      <c r="D31" s="123"/>
      <c r="E31" s="124" t="s">
        <v>61</v>
      </c>
      <c r="F31" s="125" t="s">
        <v>62</v>
      </c>
      <c r="G31" s="126" t="s">
        <v>63</v>
      </c>
      <c r="H31" s="127"/>
      <c r="I31" s="128" t="s">
        <v>61</v>
      </c>
    </row>
    <row r="32" spans="1:57" x14ac:dyDescent="0.25">
      <c r="A32" s="62" t="s">
        <v>565</v>
      </c>
      <c r="B32" s="53"/>
      <c r="C32" s="53"/>
      <c r="D32" s="129"/>
      <c r="E32" s="130">
        <v>0</v>
      </c>
      <c r="F32" s="131">
        <v>0</v>
      </c>
      <c r="G32" s="132">
        <f t="shared" ref="G32:G39" si="0">CHOOSE(BA32+1,HSV+PSV,HSV+PSV+Mont,HSV+PSV+Dodavka+Mont,HSV,PSV,Mont,Dodavka,Mont+Dodavka,0)</f>
        <v>0</v>
      </c>
      <c r="H32" s="133"/>
      <c r="I32" s="134">
        <f t="shared" ref="I32:I39" si="1">E32+F32*G32/100</f>
        <v>0</v>
      </c>
      <c r="BA32">
        <v>0</v>
      </c>
    </row>
    <row r="33" spans="1:53" x14ac:dyDescent="0.25">
      <c r="A33" s="62" t="s">
        <v>566</v>
      </c>
      <c r="B33" s="53"/>
      <c r="C33" s="53"/>
      <c r="D33" s="129"/>
      <c r="E33" s="130">
        <v>0</v>
      </c>
      <c r="F33" s="131">
        <v>0</v>
      </c>
      <c r="G33" s="132">
        <f t="shared" si="0"/>
        <v>0</v>
      </c>
      <c r="H33" s="133"/>
      <c r="I33" s="134">
        <f t="shared" si="1"/>
        <v>0</v>
      </c>
      <c r="BA33">
        <v>0</v>
      </c>
    </row>
    <row r="34" spans="1:53" x14ac:dyDescent="0.25">
      <c r="A34" s="62" t="s">
        <v>567</v>
      </c>
      <c r="B34" s="53"/>
      <c r="C34" s="53"/>
      <c r="D34" s="129"/>
      <c r="E34" s="130">
        <v>0</v>
      </c>
      <c r="F34" s="131">
        <v>0</v>
      </c>
      <c r="G34" s="132">
        <f t="shared" si="0"/>
        <v>0</v>
      </c>
      <c r="H34" s="133"/>
      <c r="I34" s="134">
        <f t="shared" si="1"/>
        <v>0</v>
      </c>
      <c r="BA34">
        <v>0</v>
      </c>
    </row>
    <row r="35" spans="1:53" x14ac:dyDescent="0.25">
      <c r="A35" s="62" t="s">
        <v>568</v>
      </c>
      <c r="B35" s="53"/>
      <c r="C35" s="53"/>
      <c r="D35" s="129"/>
      <c r="E35" s="130">
        <v>0</v>
      </c>
      <c r="F35" s="131">
        <v>0</v>
      </c>
      <c r="G35" s="132">
        <f t="shared" si="0"/>
        <v>0</v>
      </c>
      <c r="H35" s="133"/>
      <c r="I35" s="134">
        <f t="shared" si="1"/>
        <v>0</v>
      </c>
      <c r="BA35">
        <v>0</v>
      </c>
    </row>
    <row r="36" spans="1:53" x14ac:dyDescent="0.25">
      <c r="A36" s="62" t="s">
        <v>569</v>
      </c>
      <c r="B36" s="53"/>
      <c r="C36" s="53"/>
      <c r="D36" s="129"/>
      <c r="E36" s="130">
        <v>0</v>
      </c>
      <c r="F36" s="131">
        <v>0</v>
      </c>
      <c r="G36" s="132">
        <f t="shared" si="0"/>
        <v>0</v>
      </c>
      <c r="H36" s="133"/>
      <c r="I36" s="134">
        <f t="shared" si="1"/>
        <v>0</v>
      </c>
      <c r="BA36">
        <v>1</v>
      </c>
    </row>
    <row r="37" spans="1:53" x14ac:dyDescent="0.25">
      <c r="A37" s="62" t="s">
        <v>570</v>
      </c>
      <c r="B37" s="53"/>
      <c r="C37" s="53"/>
      <c r="D37" s="129"/>
      <c r="E37" s="130">
        <v>0</v>
      </c>
      <c r="F37" s="131">
        <v>0</v>
      </c>
      <c r="G37" s="132">
        <f t="shared" si="0"/>
        <v>0</v>
      </c>
      <c r="H37" s="133"/>
      <c r="I37" s="134">
        <f t="shared" si="1"/>
        <v>0</v>
      </c>
      <c r="BA37">
        <v>1</v>
      </c>
    </row>
    <row r="38" spans="1:53" x14ac:dyDescent="0.25">
      <c r="A38" s="62" t="s">
        <v>571</v>
      </c>
      <c r="B38" s="53"/>
      <c r="C38" s="53"/>
      <c r="D38" s="129"/>
      <c r="E38" s="130">
        <v>0</v>
      </c>
      <c r="F38" s="131">
        <v>0</v>
      </c>
      <c r="G38" s="132">
        <f t="shared" si="0"/>
        <v>0</v>
      </c>
      <c r="H38" s="133"/>
      <c r="I38" s="134">
        <f t="shared" si="1"/>
        <v>0</v>
      </c>
      <c r="BA38">
        <v>2</v>
      </c>
    </row>
    <row r="39" spans="1:53" x14ac:dyDescent="0.25">
      <c r="A39" s="62" t="s">
        <v>572</v>
      </c>
      <c r="B39" s="53"/>
      <c r="C39" s="53"/>
      <c r="D39" s="129"/>
      <c r="E39" s="130">
        <v>0</v>
      </c>
      <c r="F39" s="131">
        <v>0</v>
      </c>
      <c r="G39" s="132">
        <f t="shared" si="0"/>
        <v>0</v>
      </c>
      <c r="H39" s="133"/>
      <c r="I39" s="134">
        <f t="shared" si="1"/>
        <v>0</v>
      </c>
      <c r="BA39">
        <v>2</v>
      </c>
    </row>
    <row r="40" spans="1:53" ht="13.5" thickBot="1" x14ac:dyDescent="0.35">
      <c r="A40" s="135"/>
      <c r="B40" s="136" t="s">
        <v>64</v>
      </c>
      <c r="C40" s="137"/>
      <c r="D40" s="138"/>
      <c r="E40" s="139"/>
      <c r="F40" s="140"/>
      <c r="G40" s="140"/>
      <c r="H40" s="228">
        <f>SUM(I32:I39)</f>
        <v>0</v>
      </c>
      <c r="I40" s="229"/>
    </row>
    <row r="42" spans="1:53" ht="13" x14ac:dyDescent="0.3">
      <c r="B42" s="121"/>
      <c r="F42" s="141"/>
      <c r="G42" s="142"/>
      <c r="H42" s="142"/>
      <c r="I42" s="143"/>
    </row>
    <row r="43" spans="1:53" x14ac:dyDescent="0.25">
      <c r="F43" s="141"/>
      <c r="G43" s="142"/>
      <c r="H43" s="142"/>
      <c r="I43" s="143"/>
    </row>
    <row r="44" spans="1:53" x14ac:dyDescent="0.25">
      <c r="F44" s="141"/>
      <c r="G44" s="142"/>
      <c r="H44" s="142"/>
      <c r="I44" s="143"/>
    </row>
    <row r="45" spans="1:53" x14ac:dyDescent="0.25">
      <c r="F45" s="141"/>
      <c r="G45" s="142"/>
      <c r="H45" s="142"/>
      <c r="I45" s="143"/>
    </row>
    <row r="46" spans="1:53" x14ac:dyDescent="0.25">
      <c r="F46" s="141"/>
      <c r="G46" s="142"/>
      <c r="H46" s="142"/>
      <c r="I46" s="143"/>
    </row>
    <row r="47" spans="1:53" x14ac:dyDescent="0.25">
      <c r="F47" s="141"/>
      <c r="G47" s="142"/>
      <c r="H47" s="142"/>
      <c r="I47" s="143"/>
    </row>
    <row r="48" spans="1:53" x14ac:dyDescent="0.25">
      <c r="F48" s="141"/>
      <c r="G48" s="142"/>
      <c r="H48" s="142"/>
      <c r="I48" s="143"/>
    </row>
    <row r="49" spans="6:9" x14ac:dyDescent="0.25">
      <c r="F49" s="141"/>
      <c r="G49" s="142"/>
      <c r="H49" s="142"/>
      <c r="I49" s="143"/>
    </row>
    <row r="50" spans="6:9" x14ac:dyDescent="0.25">
      <c r="F50" s="141"/>
      <c r="G50" s="142"/>
      <c r="H50" s="142"/>
      <c r="I50" s="143"/>
    </row>
    <row r="51" spans="6:9" x14ac:dyDescent="0.25">
      <c r="F51" s="141"/>
      <c r="G51" s="142"/>
      <c r="H51" s="142"/>
      <c r="I51" s="143"/>
    </row>
    <row r="52" spans="6:9" x14ac:dyDescent="0.25">
      <c r="F52" s="141"/>
      <c r="G52" s="142"/>
      <c r="H52" s="142"/>
      <c r="I52" s="143"/>
    </row>
    <row r="53" spans="6:9" x14ac:dyDescent="0.25">
      <c r="F53" s="141"/>
      <c r="G53" s="142"/>
      <c r="H53" s="142"/>
      <c r="I53" s="143"/>
    </row>
    <row r="54" spans="6:9" x14ac:dyDescent="0.25">
      <c r="F54" s="141"/>
      <c r="G54" s="142"/>
      <c r="H54" s="142"/>
      <c r="I54" s="143"/>
    </row>
    <row r="55" spans="6:9" x14ac:dyDescent="0.25">
      <c r="F55" s="141"/>
      <c r="G55" s="142"/>
      <c r="H55" s="142"/>
      <c r="I55" s="143"/>
    </row>
    <row r="56" spans="6:9" x14ac:dyDescent="0.25">
      <c r="F56" s="141"/>
      <c r="G56" s="142"/>
      <c r="H56" s="142"/>
      <c r="I56" s="143"/>
    </row>
    <row r="57" spans="6:9" x14ac:dyDescent="0.25">
      <c r="F57" s="141"/>
      <c r="G57" s="142"/>
      <c r="H57" s="142"/>
      <c r="I57" s="143"/>
    </row>
    <row r="58" spans="6:9" x14ac:dyDescent="0.25">
      <c r="F58" s="141"/>
      <c r="G58" s="142"/>
      <c r="H58" s="142"/>
      <c r="I58" s="143"/>
    </row>
    <row r="59" spans="6:9" x14ac:dyDescent="0.25">
      <c r="F59" s="141"/>
      <c r="G59" s="142"/>
      <c r="H59" s="142"/>
      <c r="I59" s="143"/>
    </row>
    <row r="60" spans="6:9" x14ac:dyDescent="0.25">
      <c r="F60" s="141"/>
      <c r="G60" s="142"/>
      <c r="H60" s="142"/>
      <c r="I60" s="143"/>
    </row>
    <row r="61" spans="6:9" x14ac:dyDescent="0.25">
      <c r="F61" s="141"/>
      <c r="G61" s="142"/>
      <c r="H61" s="142"/>
      <c r="I61" s="143"/>
    </row>
    <row r="62" spans="6:9" x14ac:dyDescent="0.25">
      <c r="F62" s="141"/>
      <c r="G62" s="142"/>
      <c r="H62" s="142"/>
      <c r="I62" s="143"/>
    </row>
    <row r="63" spans="6:9" x14ac:dyDescent="0.25">
      <c r="F63" s="141"/>
      <c r="G63" s="142"/>
      <c r="H63" s="142"/>
      <c r="I63" s="143"/>
    </row>
    <row r="64" spans="6:9" x14ac:dyDescent="0.25">
      <c r="F64" s="141"/>
      <c r="G64" s="142"/>
      <c r="H64" s="142"/>
      <c r="I64" s="143"/>
    </row>
    <row r="65" spans="6:9" x14ac:dyDescent="0.25">
      <c r="F65" s="141"/>
      <c r="G65" s="142"/>
      <c r="H65" s="142"/>
      <c r="I65" s="143"/>
    </row>
    <row r="66" spans="6:9" x14ac:dyDescent="0.25">
      <c r="F66" s="141"/>
      <c r="G66" s="142"/>
      <c r="H66" s="142"/>
      <c r="I66" s="143"/>
    </row>
    <row r="67" spans="6:9" x14ac:dyDescent="0.25">
      <c r="F67" s="141"/>
      <c r="G67" s="142"/>
      <c r="H67" s="142"/>
      <c r="I67" s="143"/>
    </row>
    <row r="68" spans="6:9" x14ac:dyDescent="0.25">
      <c r="F68" s="141"/>
      <c r="G68" s="142"/>
      <c r="H68" s="142"/>
      <c r="I68" s="143"/>
    </row>
    <row r="69" spans="6:9" x14ac:dyDescent="0.25">
      <c r="F69" s="141"/>
      <c r="G69" s="142"/>
      <c r="H69" s="142"/>
      <c r="I69" s="143"/>
    </row>
    <row r="70" spans="6:9" x14ac:dyDescent="0.25">
      <c r="F70" s="141"/>
      <c r="G70" s="142"/>
      <c r="H70" s="142"/>
      <c r="I70" s="143"/>
    </row>
    <row r="71" spans="6:9" x14ac:dyDescent="0.25">
      <c r="F71" s="141"/>
      <c r="G71" s="142"/>
      <c r="H71" s="142"/>
      <c r="I71" s="143"/>
    </row>
    <row r="72" spans="6:9" x14ac:dyDescent="0.25">
      <c r="F72" s="141"/>
      <c r="G72" s="142"/>
      <c r="H72" s="142"/>
      <c r="I72" s="143"/>
    </row>
    <row r="73" spans="6:9" x14ac:dyDescent="0.25">
      <c r="F73" s="141"/>
      <c r="G73" s="142"/>
      <c r="H73" s="142"/>
      <c r="I73" s="143"/>
    </row>
    <row r="74" spans="6:9" x14ac:dyDescent="0.25">
      <c r="F74" s="141"/>
      <c r="G74" s="142"/>
      <c r="H74" s="142"/>
      <c r="I74" s="143"/>
    </row>
    <row r="75" spans="6:9" x14ac:dyDescent="0.25">
      <c r="F75" s="141"/>
      <c r="G75" s="142"/>
      <c r="H75" s="142"/>
      <c r="I75" s="143"/>
    </row>
    <row r="76" spans="6:9" x14ac:dyDescent="0.25">
      <c r="F76" s="141"/>
      <c r="G76" s="142"/>
      <c r="H76" s="142"/>
      <c r="I76" s="143"/>
    </row>
    <row r="77" spans="6:9" x14ac:dyDescent="0.25">
      <c r="F77" s="141"/>
      <c r="G77" s="142"/>
      <c r="H77" s="142"/>
      <c r="I77" s="143"/>
    </row>
    <row r="78" spans="6:9" x14ac:dyDescent="0.25">
      <c r="F78" s="141"/>
      <c r="G78" s="142"/>
      <c r="H78" s="142"/>
      <c r="I78" s="143"/>
    </row>
    <row r="79" spans="6:9" x14ac:dyDescent="0.25">
      <c r="F79" s="141"/>
      <c r="G79" s="142"/>
      <c r="H79" s="142"/>
      <c r="I79" s="143"/>
    </row>
    <row r="80" spans="6:9" x14ac:dyDescent="0.25">
      <c r="F80" s="141"/>
      <c r="G80" s="142"/>
      <c r="H80" s="142"/>
      <c r="I80" s="143"/>
    </row>
    <row r="81" spans="6:9" x14ac:dyDescent="0.25">
      <c r="F81" s="141"/>
      <c r="G81" s="142"/>
      <c r="H81" s="142"/>
      <c r="I81" s="143"/>
    </row>
    <row r="82" spans="6:9" x14ac:dyDescent="0.25">
      <c r="F82" s="141"/>
      <c r="G82" s="142"/>
      <c r="H82" s="142"/>
      <c r="I82" s="143"/>
    </row>
    <row r="83" spans="6:9" x14ac:dyDescent="0.25">
      <c r="F83" s="141"/>
      <c r="G83" s="142"/>
      <c r="H83" s="142"/>
      <c r="I83" s="143"/>
    </row>
    <row r="84" spans="6:9" x14ac:dyDescent="0.25">
      <c r="F84" s="141"/>
      <c r="G84" s="142"/>
      <c r="H84" s="142"/>
      <c r="I84" s="143"/>
    </row>
    <row r="85" spans="6:9" x14ac:dyDescent="0.25">
      <c r="F85" s="141"/>
      <c r="G85" s="142"/>
      <c r="H85" s="142"/>
      <c r="I85" s="143"/>
    </row>
    <row r="86" spans="6:9" x14ac:dyDescent="0.25">
      <c r="F86" s="141"/>
      <c r="G86" s="142"/>
      <c r="H86" s="142"/>
      <c r="I86" s="143"/>
    </row>
    <row r="87" spans="6:9" x14ac:dyDescent="0.25">
      <c r="F87" s="141"/>
      <c r="G87" s="142"/>
      <c r="H87" s="142"/>
      <c r="I87" s="143"/>
    </row>
    <row r="88" spans="6:9" x14ac:dyDescent="0.25">
      <c r="F88" s="141"/>
      <c r="G88" s="142"/>
      <c r="H88" s="142"/>
      <c r="I88" s="143"/>
    </row>
    <row r="89" spans="6:9" x14ac:dyDescent="0.25">
      <c r="F89" s="141"/>
      <c r="G89" s="142"/>
      <c r="H89" s="142"/>
      <c r="I89" s="143"/>
    </row>
    <row r="90" spans="6:9" x14ac:dyDescent="0.25">
      <c r="F90" s="141"/>
      <c r="G90" s="142"/>
      <c r="H90" s="142"/>
      <c r="I90" s="143"/>
    </row>
    <row r="91" spans="6:9" x14ac:dyDescent="0.25">
      <c r="F91" s="141"/>
      <c r="G91" s="142"/>
      <c r="H91" s="142"/>
      <c r="I91" s="143"/>
    </row>
  </sheetData>
  <mergeCells count="4">
    <mergeCell ref="A1:B1"/>
    <mergeCell ref="A2:B2"/>
    <mergeCell ref="G2:I2"/>
    <mergeCell ref="H40:I4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526"/>
  <sheetViews>
    <sheetView showGridLines="0" showZeros="0" zoomScale="80" zoomScaleNormal="80" workbookViewId="0">
      <selection activeCell="J421" sqref="J421"/>
    </sheetView>
  </sheetViews>
  <sheetFormatPr defaultColWidth="9.08984375" defaultRowHeight="12.5" x14ac:dyDescent="0.25"/>
  <cols>
    <col min="1" max="1" width="4.453125" style="144" customWidth="1"/>
    <col min="2" max="2" width="11.54296875" style="144" customWidth="1"/>
    <col min="3" max="3" width="40.453125" style="144" customWidth="1"/>
    <col min="4" max="4" width="5.54296875" style="144" customWidth="1"/>
    <col min="5" max="5" width="8.54296875" style="190" customWidth="1"/>
    <col min="6" max="6" width="9.90625" style="144" customWidth="1"/>
    <col min="7" max="7" width="13.90625" style="144" customWidth="1"/>
    <col min="8" max="11" width="9.08984375" style="144"/>
    <col min="12" max="12" width="75.1796875" style="144" customWidth="1"/>
    <col min="13" max="13" width="45.1796875" style="144" customWidth="1"/>
    <col min="14" max="16384" width="9.08984375" style="144"/>
  </cols>
  <sheetData>
    <row r="1" spans="1:104" ht="15.5" x14ac:dyDescent="0.35">
      <c r="A1" s="232" t="s">
        <v>65</v>
      </c>
      <c r="B1" s="232"/>
      <c r="C1" s="232"/>
      <c r="D1" s="232"/>
      <c r="E1" s="232"/>
      <c r="F1" s="232"/>
      <c r="G1" s="232"/>
    </row>
    <row r="2" spans="1:104" ht="14.25" customHeight="1" thickBot="1" x14ac:dyDescent="0.35">
      <c r="A2" s="145"/>
      <c r="B2" s="146"/>
      <c r="C2" s="147"/>
      <c r="D2" s="147"/>
      <c r="E2" s="148"/>
      <c r="F2" s="147"/>
      <c r="G2" s="147"/>
    </row>
    <row r="3" spans="1:104" ht="13.5" thickTop="1" x14ac:dyDescent="0.3">
      <c r="A3" s="221" t="s">
        <v>49</v>
      </c>
      <c r="B3" s="222"/>
      <c r="C3" s="95" t="str">
        <f>CONCATENATE(cislostavby," ",nazevstavby)</f>
        <v>Si_202407 Kavárna TELČ, rekonstukce</v>
      </c>
      <c r="D3" s="96"/>
      <c r="E3" s="149" t="s">
        <v>66</v>
      </c>
      <c r="F3" s="150">
        <f>Rekapitulace!H1</f>
        <v>3</v>
      </c>
      <c r="G3" s="151"/>
    </row>
    <row r="4" spans="1:104" ht="13.5" thickBot="1" x14ac:dyDescent="0.35">
      <c r="A4" s="233" t="s">
        <v>51</v>
      </c>
      <c r="B4" s="224"/>
      <c r="C4" s="101" t="str">
        <f>CONCATENATE(cisloobjektu," ",nazevobjektu)</f>
        <v>SO 01 Stavba</v>
      </c>
      <c r="D4" s="102"/>
      <c r="E4" s="234" t="str">
        <f>Rekapitulace!G2</f>
        <v>Kavárna_stavební část</v>
      </c>
      <c r="F4" s="235"/>
      <c r="G4" s="236"/>
    </row>
    <row r="5" spans="1:104" ht="13" thickTop="1" x14ac:dyDescent="0.25">
      <c r="A5" s="152"/>
      <c r="B5" s="145"/>
      <c r="C5" s="145"/>
      <c r="D5" s="145"/>
      <c r="E5" s="153"/>
      <c r="F5" s="145"/>
      <c r="G5" s="154"/>
    </row>
    <row r="6" spans="1:104" x14ac:dyDescent="0.25">
      <c r="A6" s="155" t="s">
        <v>67</v>
      </c>
      <c r="B6" s="156" t="s">
        <v>68</v>
      </c>
      <c r="C6" s="156" t="s">
        <v>69</v>
      </c>
      <c r="D6" s="156" t="s">
        <v>70</v>
      </c>
      <c r="E6" s="157" t="s">
        <v>71</v>
      </c>
      <c r="F6" s="156" t="s">
        <v>72</v>
      </c>
      <c r="G6" s="158" t="s">
        <v>73</v>
      </c>
    </row>
    <row r="7" spans="1:104" ht="13" x14ac:dyDescent="0.3">
      <c r="A7" s="159" t="s">
        <v>74</v>
      </c>
      <c r="B7" s="160" t="s">
        <v>79</v>
      </c>
      <c r="C7" s="161" t="s">
        <v>80</v>
      </c>
      <c r="D7" s="162"/>
      <c r="E7" s="163"/>
      <c r="F7" s="163"/>
      <c r="G7" s="164"/>
      <c r="H7" s="165"/>
      <c r="I7" s="165"/>
      <c r="O7" s="166">
        <v>1</v>
      </c>
    </row>
    <row r="8" spans="1:104" x14ac:dyDescent="0.25">
      <c r="A8" s="167">
        <v>1</v>
      </c>
      <c r="B8" s="168" t="s">
        <v>81</v>
      </c>
      <c r="C8" s="169" t="s">
        <v>82</v>
      </c>
      <c r="D8" s="170" t="s">
        <v>83</v>
      </c>
      <c r="E8" s="171">
        <v>0.89159999999999995</v>
      </c>
      <c r="F8" s="200"/>
      <c r="G8" s="172">
        <f>E8*F8</f>
        <v>0</v>
      </c>
      <c r="O8" s="166">
        <v>2</v>
      </c>
      <c r="AA8" s="144">
        <v>1</v>
      </c>
      <c r="AB8" s="144">
        <v>1</v>
      </c>
      <c r="AC8" s="144">
        <v>1</v>
      </c>
      <c r="AZ8" s="144">
        <v>1</v>
      </c>
      <c r="BA8" s="144">
        <f>IF(AZ8=1,G8,0)</f>
        <v>0</v>
      </c>
      <c r="BB8" s="144">
        <f>IF(AZ8=2,G8,0)</f>
        <v>0</v>
      </c>
      <c r="BC8" s="144">
        <f>IF(AZ8=3,G8,0)</f>
        <v>0</v>
      </c>
      <c r="BD8" s="144">
        <f>IF(AZ8=4,G8,0)</f>
        <v>0</v>
      </c>
      <c r="BE8" s="144">
        <f>IF(AZ8=5,G8,0)</f>
        <v>0</v>
      </c>
      <c r="CA8" s="173">
        <v>1</v>
      </c>
      <c r="CB8" s="173">
        <v>1</v>
      </c>
      <c r="CZ8" s="144">
        <v>2.5249999999999999</v>
      </c>
    </row>
    <row r="9" spans="1:104" x14ac:dyDescent="0.25">
      <c r="A9" s="174"/>
      <c r="B9" s="176"/>
      <c r="C9" s="230" t="s">
        <v>84</v>
      </c>
      <c r="D9" s="231"/>
      <c r="E9" s="177">
        <v>0</v>
      </c>
      <c r="F9" s="178"/>
      <c r="G9" s="179"/>
      <c r="M9" s="175" t="s">
        <v>84</v>
      </c>
      <c r="O9" s="166"/>
    </row>
    <row r="10" spans="1:104" x14ac:dyDescent="0.25">
      <c r="A10" s="174"/>
      <c r="B10" s="176"/>
      <c r="C10" s="230" t="s">
        <v>85</v>
      </c>
      <c r="D10" s="231"/>
      <c r="E10" s="177">
        <v>0.89159999999999995</v>
      </c>
      <c r="F10" s="178"/>
      <c r="G10" s="179"/>
      <c r="M10" s="175" t="s">
        <v>85</v>
      </c>
      <c r="O10" s="166"/>
    </row>
    <row r="11" spans="1:104" ht="20" x14ac:dyDescent="0.25">
      <c r="A11" s="167">
        <v>2</v>
      </c>
      <c r="B11" s="168" t="s">
        <v>86</v>
      </c>
      <c r="C11" s="169" t="s">
        <v>87</v>
      </c>
      <c r="D11" s="170" t="s">
        <v>88</v>
      </c>
      <c r="E11" s="171">
        <v>2.5700000000000001E-2</v>
      </c>
      <c r="F11" s="200"/>
      <c r="G11" s="172">
        <f>E11*F11</f>
        <v>0</v>
      </c>
      <c r="O11" s="166">
        <v>2</v>
      </c>
      <c r="AA11" s="144">
        <v>1</v>
      </c>
      <c r="AB11" s="144">
        <v>1</v>
      </c>
      <c r="AC11" s="144">
        <v>1</v>
      </c>
      <c r="AZ11" s="144">
        <v>1</v>
      </c>
      <c r="BA11" s="144">
        <f>IF(AZ11=1,G11,0)</f>
        <v>0</v>
      </c>
      <c r="BB11" s="144">
        <f>IF(AZ11=2,G11,0)</f>
        <v>0</v>
      </c>
      <c r="BC11" s="144">
        <f>IF(AZ11=3,G11,0)</f>
        <v>0</v>
      </c>
      <c r="BD11" s="144">
        <f>IF(AZ11=4,G11,0)</f>
        <v>0</v>
      </c>
      <c r="BE11" s="144">
        <f>IF(AZ11=5,G11,0)</f>
        <v>0</v>
      </c>
      <c r="CA11" s="173">
        <v>1</v>
      </c>
      <c r="CB11" s="173">
        <v>1</v>
      </c>
      <c r="CZ11" s="144">
        <v>1.04548</v>
      </c>
    </row>
    <row r="12" spans="1:104" x14ac:dyDescent="0.25">
      <c r="A12" s="174"/>
      <c r="B12" s="176"/>
      <c r="C12" s="230" t="s">
        <v>84</v>
      </c>
      <c r="D12" s="231"/>
      <c r="E12" s="177">
        <v>0</v>
      </c>
      <c r="F12" s="178"/>
      <c r="G12" s="179"/>
      <c r="M12" s="175" t="s">
        <v>84</v>
      </c>
      <c r="O12" s="166"/>
    </row>
    <row r="13" spans="1:104" x14ac:dyDescent="0.25">
      <c r="A13" s="174"/>
      <c r="B13" s="176"/>
      <c r="C13" s="230" t="s">
        <v>89</v>
      </c>
      <c r="D13" s="231"/>
      <c r="E13" s="177">
        <v>2.5700000000000001E-2</v>
      </c>
      <c r="F13" s="178"/>
      <c r="G13" s="179"/>
      <c r="M13" s="175" t="s">
        <v>89</v>
      </c>
      <c r="O13" s="166"/>
    </row>
    <row r="14" spans="1:104" ht="13" x14ac:dyDescent="0.3">
      <c r="A14" s="180"/>
      <c r="B14" s="181" t="s">
        <v>75</v>
      </c>
      <c r="C14" s="182" t="str">
        <f>CONCATENATE(B7," ",C7)</f>
        <v>27 Základy</v>
      </c>
      <c r="D14" s="183"/>
      <c r="E14" s="184"/>
      <c r="F14" s="185"/>
      <c r="G14" s="186">
        <f>SUM(G7:G13)</f>
        <v>0</v>
      </c>
      <c r="O14" s="166">
        <v>4</v>
      </c>
      <c r="BA14" s="187">
        <f>SUM(BA7:BA13)</f>
        <v>0</v>
      </c>
      <c r="BB14" s="187">
        <f>SUM(BB7:BB13)</f>
        <v>0</v>
      </c>
      <c r="BC14" s="187">
        <f>SUM(BC7:BC13)</f>
        <v>0</v>
      </c>
      <c r="BD14" s="187">
        <f>SUM(BD7:BD13)</f>
        <v>0</v>
      </c>
      <c r="BE14" s="187">
        <f>SUM(BE7:BE13)</f>
        <v>0</v>
      </c>
    </row>
    <row r="15" spans="1:104" ht="13" x14ac:dyDescent="0.3">
      <c r="A15" s="159" t="s">
        <v>74</v>
      </c>
      <c r="B15" s="160" t="s">
        <v>90</v>
      </c>
      <c r="C15" s="161" t="s">
        <v>91</v>
      </c>
      <c r="D15" s="162"/>
      <c r="E15" s="163"/>
      <c r="F15" s="163"/>
      <c r="G15" s="164"/>
      <c r="H15" s="165"/>
      <c r="I15" s="165"/>
      <c r="O15" s="166">
        <v>1</v>
      </c>
    </row>
    <row r="16" spans="1:104" ht="20" x14ac:dyDescent="0.25">
      <c r="A16" s="167">
        <v>3</v>
      </c>
      <c r="B16" s="168" t="s">
        <v>92</v>
      </c>
      <c r="C16" s="169" t="s">
        <v>93</v>
      </c>
      <c r="D16" s="170" t="s">
        <v>94</v>
      </c>
      <c r="E16" s="171">
        <v>8</v>
      </c>
      <c r="F16" s="200"/>
      <c r="G16" s="172">
        <f>E16*F16</f>
        <v>0</v>
      </c>
      <c r="O16" s="166">
        <v>2</v>
      </c>
      <c r="AA16" s="144">
        <v>1</v>
      </c>
      <c r="AB16" s="144">
        <v>1</v>
      </c>
      <c r="AC16" s="144">
        <v>1</v>
      </c>
      <c r="AZ16" s="144">
        <v>1</v>
      </c>
      <c r="BA16" s="144">
        <f>IF(AZ16=1,G16,0)</f>
        <v>0</v>
      </c>
      <c r="BB16" s="144">
        <f>IF(AZ16=2,G16,0)</f>
        <v>0</v>
      </c>
      <c r="BC16" s="144">
        <f>IF(AZ16=3,G16,0)</f>
        <v>0</v>
      </c>
      <c r="BD16" s="144">
        <f>IF(AZ16=4,G16,0)</f>
        <v>0</v>
      </c>
      <c r="BE16" s="144">
        <f>IF(AZ16=5,G16,0)</f>
        <v>0</v>
      </c>
      <c r="CA16" s="173">
        <v>1</v>
      </c>
      <c r="CB16" s="173">
        <v>1</v>
      </c>
      <c r="CZ16" s="144">
        <v>1.934E-2</v>
      </c>
    </row>
    <row r="17" spans="1:104" x14ac:dyDescent="0.25">
      <c r="A17" s="167">
        <v>4</v>
      </c>
      <c r="B17" s="168" t="s">
        <v>95</v>
      </c>
      <c r="C17" s="169" t="s">
        <v>96</v>
      </c>
      <c r="D17" s="170" t="s">
        <v>94</v>
      </c>
      <c r="E17" s="171">
        <v>1</v>
      </c>
      <c r="F17" s="200"/>
      <c r="G17" s="172">
        <f>E17*F17</f>
        <v>0</v>
      </c>
      <c r="O17" s="166">
        <v>2</v>
      </c>
      <c r="AA17" s="144">
        <v>1</v>
      </c>
      <c r="AB17" s="144">
        <v>1</v>
      </c>
      <c r="AC17" s="144">
        <v>1</v>
      </c>
      <c r="AZ17" s="144">
        <v>1</v>
      </c>
      <c r="BA17" s="144">
        <f>IF(AZ17=1,G17,0)</f>
        <v>0</v>
      </c>
      <c r="BB17" s="144">
        <f>IF(AZ17=2,G17,0)</f>
        <v>0</v>
      </c>
      <c r="BC17" s="144">
        <f>IF(AZ17=3,G17,0)</f>
        <v>0</v>
      </c>
      <c r="BD17" s="144">
        <f>IF(AZ17=4,G17,0)</f>
        <v>0</v>
      </c>
      <c r="BE17" s="144">
        <f>IF(AZ17=5,G17,0)</f>
        <v>0</v>
      </c>
      <c r="CA17" s="173">
        <v>1</v>
      </c>
      <c r="CB17" s="173">
        <v>1</v>
      </c>
      <c r="CZ17" s="144">
        <v>1.6000000000000001E-4</v>
      </c>
    </row>
    <row r="18" spans="1:104" x14ac:dyDescent="0.25">
      <c r="A18" s="174"/>
      <c r="B18" s="176"/>
      <c r="C18" s="230" t="s">
        <v>97</v>
      </c>
      <c r="D18" s="231"/>
      <c r="E18" s="177">
        <v>1</v>
      </c>
      <c r="F18" s="178"/>
      <c r="G18" s="179"/>
      <c r="M18" s="175" t="s">
        <v>97</v>
      </c>
      <c r="O18" s="166"/>
    </row>
    <row r="19" spans="1:104" x14ac:dyDescent="0.25">
      <c r="A19" s="167">
        <v>5</v>
      </c>
      <c r="B19" s="168" t="s">
        <v>98</v>
      </c>
      <c r="C19" s="169" t="s">
        <v>99</v>
      </c>
      <c r="D19" s="170" t="s">
        <v>94</v>
      </c>
      <c r="E19" s="171">
        <v>6</v>
      </c>
      <c r="F19" s="200"/>
      <c r="G19" s="172">
        <f>E19*F19</f>
        <v>0</v>
      </c>
      <c r="O19" s="166">
        <v>2</v>
      </c>
      <c r="AA19" s="144">
        <v>1</v>
      </c>
      <c r="AB19" s="144">
        <v>1</v>
      </c>
      <c r="AC19" s="144">
        <v>1</v>
      </c>
      <c r="AZ19" s="144">
        <v>1</v>
      </c>
      <c r="BA19" s="144">
        <f>IF(AZ19=1,G19,0)</f>
        <v>0</v>
      </c>
      <c r="BB19" s="144">
        <f>IF(AZ19=2,G19,0)</f>
        <v>0</v>
      </c>
      <c r="BC19" s="144">
        <f>IF(AZ19=3,G19,0)</f>
        <v>0</v>
      </c>
      <c r="BD19" s="144">
        <f>IF(AZ19=4,G19,0)</f>
        <v>0</v>
      </c>
      <c r="BE19" s="144">
        <f>IF(AZ19=5,G19,0)</f>
        <v>0</v>
      </c>
      <c r="CA19" s="173">
        <v>1</v>
      </c>
      <c r="CB19" s="173">
        <v>1</v>
      </c>
      <c r="CZ19" s="144">
        <v>1.6000000000000001E-4</v>
      </c>
    </row>
    <row r="20" spans="1:104" x14ac:dyDescent="0.25">
      <c r="A20" s="174"/>
      <c r="B20" s="176"/>
      <c r="C20" s="230" t="s">
        <v>100</v>
      </c>
      <c r="D20" s="231"/>
      <c r="E20" s="177">
        <v>0</v>
      </c>
      <c r="F20" s="178"/>
      <c r="G20" s="179"/>
      <c r="M20" s="175" t="s">
        <v>100</v>
      </c>
      <c r="O20" s="166"/>
    </row>
    <row r="21" spans="1:104" x14ac:dyDescent="0.25">
      <c r="A21" s="174"/>
      <c r="B21" s="176"/>
      <c r="C21" s="230" t="s">
        <v>101</v>
      </c>
      <c r="D21" s="231"/>
      <c r="E21" s="177">
        <v>6</v>
      </c>
      <c r="F21" s="178"/>
      <c r="G21" s="179"/>
      <c r="M21" s="175" t="s">
        <v>101</v>
      </c>
      <c r="O21" s="166"/>
    </row>
    <row r="22" spans="1:104" x14ac:dyDescent="0.25">
      <c r="A22" s="167">
        <v>6</v>
      </c>
      <c r="B22" s="168" t="s">
        <v>102</v>
      </c>
      <c r="C22" s="169" t="s">
        <v>103</v>
      </c>
      <c r="D22" s="170" t="s">
        <v>94</v>
      </c>
      <c r="E22" s="171">
        <v>1</v>
      </c>
      <c r="F22" s="200"/>
      <c r="G22" s="172">
        <f>E22*F22</f>
        <v>0</v>
      </c>
      <c r="O22" s="166">
        <v>2</v>
      </c>
      <c r="AA22" s="144">
        <v>3</v>
      </c>
      <c r="AB22" s="144">
        <v>1</v>
      </c>
      <c r="AC22" s="144" t="s">
        <v>102</v>
      </c>
      <c r="AZ22" s="144">
        <v>1</v>
      </c>
      <c r="BA22" s="144">
        <f>IF(AZ22=1,G22,0)</f>
        <v>0</v>
      </c>
      <c r="BB22" s="144">
        <f>IF(AZ22=2,G22,0)</f>
        <v>0</v>
      </c>
      <c r="BC22" s="144">
        <f>IF(AZ22=3,G22,0)</f>
        <v>0</v>
      </c>
      <c r="BD22" s="144">
        <f>IF(AZ22=4,G22,0)</f>
        <v>0</v>
      </c>
      <c r="BE22" s="144">
        <f>IF(AZ22=5,G22,0)</f>
        <v>0</v>
      </c>
      <c r="CA22" s="173">
        <v>3</v>
      </c>
      <c r="CB22" s="173">
        <v>1</v>
      </c>
      <c r="CZ22" s="144">
        <v>5.9999999999999995E-4</v>
      </c>
    </row>
    <row r="23" spans="1:104" x14ac:dyDescent="0.25">
      <c r="A23" s="167">
        <v>7</v>
      </c>
      <c r="B23" s="168" t="s">
        <v>104</v>
      </c>
      <c r="C23" s="169" t="s">
        <v>105</v>
      </c>
      <c r="D23" s="170" t="s">
        <v>94</v>
      </c>
      <c r="E23" s="171">
        <v>6</v>
      </c>
      <c r="F23" s="200"/>
      <c r="G23" s="172">
        <f>E23*F23</f>
        <v>0</v>
      </c>
      <c r="O23" s="166">
        <v>2</v>
      </c>
      <c r="AA23" s="144">
        <v>3</v>
      </c>
      <c r="AB23" s="144">
        <v>1</v>
      </c>
      <c r="AC23" s="144" t="s">
        <v>104</v>
      </c>
      <c r="AZ23" s="144">
        <v>1</v>
      </c>
      <c r="BA23" s="144">
        <f>IF(AZ23=1,G23,0)</f>
        <v>0</v>
      </c>
      <c r="BB23" s="144">
        <f>IF(AZ23=2,G23,0)</f>
        <v>0</v>
      </c>
      <c r="BC23" s="144">
        <f>IF(AZ23=3,G23,0)</f>
        <v>0</v>
      </c>
      <c r="BD23" s="144">
        <f>IF(AZ23=4,G23,0)</f>
        <v>0</v>
      </c>
      <c r="BE23" s="144">
        <f>IF(AZ23=5,G23,0)</f>
        <v>0</v>
      </c>
      <c r="CA23" s="173">
        <v>3</v>
      </c>
      <c r="CB23" s="173">
        <v>1</v>
      </c>
      <c r="CZ23" s="144">
        <v>8.0000000000000004E-4</v>
      </c>
    </row>
    <row r="24" spans="1:104" ht="13" x14ac:dyDescent="0.3">
      <c r="A24" s="180"/>
      <c r="B24" s="181" t="s">
        <v>75</v>
      </c>
      <c r="C24" s="182" t="str">
        <f>CONCATENATE(B15," ",C15)</f>
        <v>3 Svislé a kompletní konstrukce</v>
      </c>
      <c r="D24" s="183"/>
      <c r="E24" s="184"/>
      <c r="F24" s="185"/>
      <c r="G24" s="186">
        <f>SUM(G15:G23)</f>
        <v>0</v>
      </c>
      <c r="O24" s="166">
        <v>4</v>
      </c>
      <c r="BA24" s="187">
        <f>SUM(BA15:BA23)</f>
        <v>0</v>
      </c>
      <c r="BB24" s="187">
        <f>SUM(BB15:BB23)</f>
        <v>0</v>
      </c>
      <c r="BC24" s="187">
        <f>SUM(BC15:BC23)</f>
        <v>0</v>
      </c>
      <c r="BD24" s="187">
        <f>SUM(BD15:BD23)</f>
        <v>0</v>
      </c>
      <c r="BE24" s="187">
        <f>SUM(BE15:BE23)</f>
        <v>0</v>
      </c>
    </row>
    <row r="25" spans="1:104" ht="13" x14ac:dyDescent="0.3">
      <c r="A25" s="159" t="s">
        <v>74</v>
      </c>
      <c r="B25" s="160" t="s">
        <v>106</v>
      </c>
      <c r="C25" s="161" t="s">
        <v>107</v>
      </c>
      <c r="D25" s="162"/>
      <c r="E25" s="163"/>
      <c r="F25" s="163"/>
      <c r="G25" s="164"/>
      <c r="H25" s="165"/>
      <c r="I25" s="165"/>
      <c r="O25" s="166">
        <v>1</v>
      </c>
    </row>
    <row r="26" spans="1:104" ht="20" x14ac:dyDescent="0.25">
      <c r="A26" s="167">
        <v>8</v>
      </c>
      <c r="B26" s="168" t="s">
        <v>108</v>
      </c>
      <c r="C26" s="169" t="s">
        <v>109</v>
      </c>
      <c r="D26" s="170" t="s">
        <v>110</v>
      </c>
      <c r="E26" s="171">
        <v>18.225999999999999</v>
      </c>
      <c r="F26" s="200"/>
      <c r="G26" s="172">
        <f>E26*F26</f>
        <v>0</v>
      </c>
      <c r="O26" s="166">
        <v>2</v>
      </c>
      <c r="AA26" s="144">
        <v>1</v>
      </c>
      <c r="AB26" s="144">
        <v>1</v>
      </c>
      <c r="AC26" s="144">
        <v>1</v>
      </c>
      <c r="AZ26" s="144">
        <v>1</v>
      </c>
      <c r="BA26" s="144">
        <f>IF(AZ26=1,G26,0)</f>
        <v>0</v>
      </c>
      <c r="BB26" s="144">
        <f>IF(AZ26=2,G26,0)</f>
        <v>0</v>
      </c>
      <c r="BC26" s="144">
        <f>IF(AZ26=3,G26,0)</f>
        <v>0</v>
      </c>
      <c r="BD26" s="144">
        <f>IF(AZ26=4,G26,0)</f>
        <v>0</v>
      </c>
      <c r="BE26" s="144">
        <f>IF(AZ26=5,G26,0)</f>
        <v>0</v>
      </c>
      <c r="CA26" s="173">
        <v>1</v>
      </c>
      <c r="CB26" s="173">
        <v>1</v>
      </c>
      <c r="CZ26" s="144">
        <v>4.5440000000000001E-2</v>
      </c>
    </row>
    <row r="27" spans="1:104" x14ac:dyDescent="0.25">
      <c r="A27" s="174"/>
      <c r="B27" s="176"/>
      <c r="C27" s="230" t="s">
        <v>111</v>
      </c>
      <c r="D27" s="231"/>
      <c r="E27" s="177">
        <v>22.626000000000001</v>
      </c>
      <c r="F27" s="178"/>
      <c r="G27" s="179"/>
      <c r="M27" s="175" t="s">
        <v>111</v>
      </c>
      <c r="O27" s="166"/>
    </row>
    <row r="28" spans="1:104" x14ac:dyDescent="0.25">
      <c r="A28" s="174"/>
      <c r="B28" s="176"/>
      <c r="C28" s="230" t="s">
        <v>112</v>
      </c>
      <c r="D28" s="231"/>
      <c r="E28" s="177">
        <v>0</v>
      </c>
      <c r="F28" s="178"/>
      <c r="G28" s="179"/>
      <c r="M28" s="175" t="s">
        <v>112</v>
      </c>
      <c r="O28" s="166"/>
    </row>
    <row r="29" spans="1:104" x14ac:dyDescent="0.25">
      <c r="A29" s="174"/>
      <c r="B29" s="176"/>
      <c r="C29" s="230" t="s">
        <v>113</v>
      </c>
      <c r="D29" s="231"/>
      <c r="E29" s="177">
        <v>-2.8</v>
      </c>
      <c r="F29" s="178"/>
      <c r="G29" s="179"/>
      <c r="M29" s="175" t="s">
        <v>113</v>
      </c>
      <c r="O29" s="166"/>
    </row>
    <row r="30" spans="1:104" x14ac:dyDescent="0.25">
      <c r="A30" s="174"/>
      <c r="B30" s="176"/>
      <c r="C30" s="230" t="s">
        <v>114</v>
      </c>
      <c r="D30" s="231"/>
      <c r="E30" s="177">
        <v>-1.6</v>
      </c>
      <c r="F30" s="178"/>
      <c r="G30" s="179"/>
      <c r="M30" s="175" t="s">
        <v>114</v>
      </c>
      <c r="O30" s="166"/>
    </row>
    <row r="31" spans="1:104" ht="20" x14ac:dyDescent="0.25">
      <c r="A31" s="167">
        <v>9</v>
      </c>
      <c r="B31" s="168" t="s">
        <v>115</v>
      </c>
      <c r="C31" s="169" t="s">
        <v>116</v>
      </c>
      <c r="D31" s="170" t="s">
        <v>110</v>
      </c>
      <c r="E31" s="171">
        <v>37.112499999999997</v>
      </c>
      <c r="F31" s="200"/>
      <c r="G31" s="172">
        <f>E31*F31</f>
        <v>0</v>
      </c>
      <c r="O31" s="166">
        <v>2</v>
      </c>
      <c r="AA31" s="144">
        <v>1</v>
      </c>
      <c r="AB31" s="144">
        <v>1</v>
      </c>
      <c r="AC31" s="144">
        <v>1</v>
      </c>
      <c r="AZ31" s="144">
        <v>1</v>
      </c>
      <c r="BA31" s="144">
        <f>IF(AZ31=1,G31,0)</f>
        <v>0</v>
      </c>
      <c r="BB31" s="144">
        <f>IF(AZ31=2,G31,0)</f>
        <v>0</v>
      </c>
      <c r="BC31" s="144">
        <f>IF(AZ31=3,G31,0)</f>
        <v>0</v>
      </c>
      <c r="BD31" s="144">
        <f>IF(AZ31=4,G31,0)</f>
        <v>0</v>
      </c>
      <c r="BE31" s="144">
        <f>IF(AZ31=5,G31,0)</f>
        <v>0</v>
      </c>
      <c r="CA31" s="173">
        <v>1</v>
      </c>
      <c r="CB31" s="173">
        <v>1</v>
      </c>
      <c r="CZ31" s="144">
        <v>4.5440000000000001E-2</v>
      </c>
    </row>
    <row r="32" spans="1:104" x14ac:dyDescent="0.25">
      <c r="A32" s="174"/>
      <c r="B32" s="176"/>
      <c r="C32" s="230" t="s">
        <v>117</v>
      </c>
      <c r="D32" s="231"/>
      <c r="E32" s="177">
        <v>0</v>
      </c>
      <c r="F32" s="178"/>
      <c r="G32" s="179"/>
      <c r="M32" s="175" t="s">
        <v>117</v>
      </c>
      <c r="O32" s="166"/>
    </row>
    <row r="33" spans="1:104" x14ac:dyDescent="0.25">
      <c r="A33" s="174"/>
      <c r="B33" s="176"/>
      <c r="C33" s="230" t="s">
        <v>118</v>
      </c>
      <c r="D33" s="231"/>
      <c r="E33" s="177">
        <v>4.7925000000000004</v>
      </c>
      <c r="F33" s="178"/>
      <c r="G33" s="179"/>
      <c r="M33" s="175" t="s">
        <v>118</v>
      </c>
      <c r="O33" s="166"/>
    </row>
    <row r="34" spans="1:104" x14ac:dyDescent="0.25">
      <c r="A34" s="174"/>
      <c r="B34" s="176"/>
      <c r="C34" s="230" t="s">
        <v>119</v>
      </c>
      <c r="D34" s="231"/>
      <c r="E34" s="177">
        <v>0.3</v>
      </c>
      <c r="F34" s="178"/>
      <c r="G34" s="179"/>
      <c r="M34" s="175" t="s">
        <v>119</v>
      </c>
      <c r="O34" s="166"/>
    </row>
    <row r="35" spans="1:104" x14ac:dyDescent="0.25">
      <c r="A35" s="174"/>
      <c r="B35" s="176"/>
      <c r="C35" s="230" t="s">
        <v>120</v>
      </c>
      <c r="D35" s="231"/>
      <c r="E35" s="177">
        <v>4.7249999999999996</v>
      </c>
      <c r="F35" s="178"/>
      <c r="G35" s="179"/>
      <c r="M35" s="175" t="s">
        <v>120</v>
      </c>
      <c r="O35" s="166"/>
    </row>
    <row r="36" spans="1:104" x14ac:dyDescent="0.25">
      <c r="A36" s="174"/>
      <c r="B36" s="176"/>
      <c r="C36" s="230" t="s">
        <v>121</v>
      </c>
      <c r="D36" s="231"/>
      <c r="E36" s="177">
        <v>4.59</v>
      </c>
      <c r="F36" s="178"/>
      <c r="G36" s="179"/>
      <c r="M36" s="175" t="s">
        <v>121</v>
      </c>
      <c r="O36" s="166"/>
    </row>
    <row r="37" spans="1:104" x14ac:dyDescent="0.25">
      <c r="A37" s="174"/>
      <c r="B37" s="176"/>
      <c r="C37" s="230" t="s">
        <v>122</v>
      </c>
      <c r="D37" s="231"/>
      <c r="E37" s="177">
        <v>3.105</v>
      </c>
      <c r="F37" s="178"/>
      <c r="G37" s="179"/>
      <c r="M37" s="175" t="s">
        <v>122</v>
      </c>
      <c r="O37" s="166"/>
    </row>
    <row r="38" spans="1:104" x14ac:dyDescent="0.25">
      <c r="A38" s="174"/>
      <c r="B38" s="176"/>
      <c r="C38" s="230" t="s">
        <v>123</v>
      </c>
      <c r="D38" s="231"/>
      <c r="E38" s="177">
        <v>13.365</v>
      </c>
      <c r="F38" s="178"/>
      <c r="G38" s="179"/>
      <c r="M38" s="175" t="s">
        <v>123</v>
      </c>
      <c r="O38" s="166"/>
    </row>
    <row r="39" spans="1:104" x14ac:dyDescent="0.25">
      <c r="A39" s="174"/>
      <c r="B39" s="176"/>
      <c r="C39" s="230" t="s">
        <v>124</v>
      </c>
      <c r="D39" s="231"/>
      <c r="E39" s="177">
        <v>4.1849999999999996</v>
      </c>
      <c r="F39" s="178"/>
      <c r="G39" s="179"/>
      <c r="M39" s="175" t="s">
        <v>124</v>
      </c>
      <c r="O39" s="166"/>
    </row>
    <row r="40" spans="1:104" x14ac:dyDescent="0.25">
      <c r="A40" s="174"/>
      <c r="B40" s="176"/>
      <c r="C40" s="230" t="s">
        <v>125</v>
      </c>
      <c r="D40" s="231"/>
      <c r="E40" s="177">
        <v>5.2110000000000003</v>
      </c>
      <c r="F40" s="178"/>
      <c r="G40" s="179"/>
      <c r="M40" s="175" t="s">
        <v>125</v>
      </c>
      <c r="O40" s="166"/>
    </row>
    <row r="41" spans="1:104" x14ac:dyDescent="0.25">
      <c r="A41" s="174"/>
      <c r="B41" s="176"/>
      <c r="C41" s="230" t="s">
        <v>126</v>
      </c>
      <c r="D41" s="231"/>
      <c r="E41" s="177">
        <v>4.2389999999999999</v>
      </c>
      <c r="F41" s="178"/>
      <c r="G41" s="179"/>
      <c r="M41" s="175" t="s">
        <v>126</v>
      </c>
      <c r="O41" s="166"/>
    </row>
    <row r="42" spans="1:104" x14ac:dyDescent="0.25">
      <c r="A42" s="174"/>
      <c r="B42" s="176"/>
      <c r="C42" s="230" t="s">
        <v>112</v>
      </c>
      <c r="D42" s="231"/>
      <c r="E42" s="177">
        <v>0</v>
      </c>
      <c r="F42" s="178"/>
      <c r="G42" s="179"/>
      <c r="M42" s="175" t="s">
        <v>112</v>
      </c>
      <c r="O42" s="166"/>
    </row>
    <row r="43" spans="1:104" x14ac:dyDescent="0.25">
      <c r="A43" s="174"/>
      <c r="B43" s="176"/>
      <c r="C43" s="230" t="s">
        <v>127</v>
      </c>
      <c r="D43" s="231"/>
      <c r="E43" s="177">
        <v>-4.2</v>
      </c>
      <c r="F43" s="178"/>
      <c r="G43" s="179"/>
      <c r="M43" s="175" t="s">
        <v>127</v>
      </c>
      <c r="O43" s="166"/>
    </row>
    <row r="44" spans="1:104" x14ac:dyDescent="0.25">
      <c r="A44" s="174"/>
      <c r="B44" s="176"/>
      <c r="C44" s="230" t="s">
        <v>128</v>
      </c>
      <c r="D44" s="231"/>
      <c r="E44" s="177">
        <v>-3.2</v>
      </c>
      <c r="F44" s="178"/>
      <c r="G44" s="179"/>
      <c r="M44" s="175" t="s">
        <v>128</v>
      </c>
      <c r="O44" s="166"/>
    </row>
    <row r="45" spans="1:104" ht="20" x14ac:dyDescent="0.25">
      <c r="A45" s="167">
        <v>10</v>
      </c>
      <c r="B45" s="168" t="s">
        <v>129</v>
      </c>
      <c r="C45" s="169" t="s">
        <v>130</v>
      </c>
      <c r="D45" s="170" t="s">
        <v>110</v>
      </c>
      <c r="E45" s="171">
        <v>14.246</v>
      </c>
      <c r="F45" s="200"/>
      <c r="G45" s="172">
        <f>E45*F45</f>
        <v>0</v>
      </c>
      <c r="O45" s="166">
        <v>2</v>
      </c>
      <c r="AA45" s="144">
        <v>1</v>
      </c>
      <c r="AB45" s="144">
        <v>1</v>
      </c>
      <c r="AC45" s="144">
        <v>1</v>
      </c>
      <c r="AZ45" s="144">
        <v>1</v>
      </c>
      <c r="BA45" s="144">
        <f>IF(AZ45=1,G45,0)</f>
        <v>0</v>
      </c>
      <c r="BB45" s="144">
        <f>IF(AZ45=2,G45,0)</f>
        <v>0</v>
      </c>
      <c r="BC45" s="144">
        <f>IF(AZ45=3,G45,0)</f>
        <v>0</v>
      </c>
      <c r="BD45" s="144">
        <f>IF(AZ45=4,G45,0)</f>
        <v>0</v>
      </c>
      <c r="BE45" s="144">
        <f>IF(AZ45=5,G45,0)</f>
        <v>0</v>
      </c>
      <c r="CA45" s="173">
        <v>1</v>
      </c>
      <c r="CB45" s="173">
        <v>1</v>
      </c>
      <c r="CZ45" s="144">
        <v>4.4119999999999999E-2</v>
      </c>
    </row>
    <row r="46" spans="1:104" x14ac:dyDescent="0.25">
      <c r="A46" s="174"/>
      <c r="B46" s="176"/>
      <c r="C46" s="230" t="s">
        <v>131</v>
      </c>
      <c r="D46" s="231"/>
      <c r="E46" s="177">
        <v>0</v>
      </c>
      <c r="F46" s="178"/>
      <c r="G46" s="179"/>
      <c r="M46" s="175" t="s">
        <v>131</v>
      </c>
      <c r="O46" s="166"/>
    </row>
    <row r="47" spans="1:104" x14ac:dyDescent="0.25">
      <c r="A47" s="174"/>
      <c r="B47" s="176"/>
      <c r="C47" s="230" t="s">
        <v>132</v>
      </c>
      <c r="D47" s="231"/>
      <c r="E47" s="177">
        <v>14.246</v>
      </c>
      <c r="F47" s="178"/>
      <c r="G47" s="179"/>
      <c r="M47" s="175" t="s">
        <v>132</v>
      </c>
      <c r="O47" s="166"/>
    </row>
    <row r="48" spans="1:104" x14ac:dyDescent="0.25">
      <c r="A48" s="167">
        <v>11</v>
      </c>
      <c r="B48" s="168" t="s">
        <v>133</v>
      </c>
      <c r="C48" s="169" t="s">
        <v>134</v>
      </c>
      <c r="D48" s="170" t="s">
        <v>94</v>
      </c>
      <c r="E48" s="171">
        <v>1</v>
      </c>
      <c r="F48" s="200"/>
      <c r="G48" s="172">
        <f>E48*F48</f>
        <v>0</v>
      </c>
      <c r="O48" s="166">
        <v>2</v>
      </c>
      <c r="AA48" s="144">
        <v>1</v>
      </c>
      <c r="AB48" s="144">
        <v>1</v>
      </c>
      <c r="AC48" s="144">
        <v>1</v>
      </c>
      <c r="AZ48" s="144">
        <v>1</v>
      </c>
      <c r="BA48" s="144">
        <f>IF(AZ48=1,G48,0)</f>
        <v>0</v>
      </c>
      <c r="BB48" s="144">
        <f>IF(AZ48=2,G48,0)</f>
        <v>0</v>
      </c>
      <c r="BC48" s="144">
        <f>IF(AZ48=3,G48,0)</f>
        <v>0</v>
      </c>
      <c r="BD48" s="144">
        <f>IF(AZ48=4,G48,0)</f>
        <v>0</v>
      </c>
      <c r="BE48" s="144">
        <f>IF(AZ48=5,G48,0)</f>
        <v>0</v>
      </c>
      <c r="CA48" s="173">
        <v>1</v>
      </c>
      <c r="CB48" s="173">
        <v>1</v>
      </c>
      <c r="CZ48" s="144">
        <v>3.32E-3</v>
      </c>
    </row>
    <row r="49" spans="1:104" x14ac:dyDescent="0.25">
      <c r="A49" s="174"/>
      <c r="B49" s="176"/>
      <c r="C49" s="230" t="s">
        <v>135</v>
      </c>
      <c r="D49" s="231"/>
      <c r="E49" s="177">
        <v>1</v>
      </c>
      <c r="F49" s="178"/>
      <c r="G49" s="179"/>
      <c r="M49" s="175" t="s">
        <v>135</v>
      </c>
      <c r="O49" s="166"/>
    </row>
    <row r="50" spans="1:104" ht="20" x14ac:dyDescent="0.25">
      <c r="A50" s="167">
        <v>12</v>
      </c>
      <c r="B50" s="168" t="s">
        <v>136</v>
      </c>
      <c r="C50" s="169" t="s">
        <v>137</v>
      </c>
      <c r="D50" s="170" t="s">
        <v>94</v>
      </c>
      <c r="E50" s="171">
        <v>2</v>
      </c>
      <c r="F50" s="200"/>
      <c r="G50" s="172">
        <f>E50*F50</f>
        <v>0</v>
      </c>
      <c r="O50" s="166">
        <v>2</v>
      </c>
      <c r="AA50" s="144">
        <v>1</v>
      </c>
      <c r="AB50" s="144">
        <v>1</v>
      </c>
      <c r="AC50" s="144">
        <v>1</v>
      </c>
      <c r="AZ50" s="144">
        <v>1</v>
      </c>
      <c r="BA50" s="144">
        <f>IF(AZ50=1,G50,0)</f>
        <v>0</v>
      </c>
      <c r="BB50" s="144">
        <f>IF(AZ50=2,G50,0)</f>
        <v>0</v>
      </c>
      <c r="BC50" s="144">
        <f>IF(AZ50=3,G50,0)</f>
        <v>0</v>
      </c>
      <c r="BD50" s="144">
        <f>IF(AZ50=4,G50,0)</f>
        <v>0</v>
      </c>
      <c r="BE50" s="144">
        <f>IF(AZ50=5,G50,0)</f>
        <v>0</v>
      </c>
      <c r="CA50" s="173">
        <v>1</v>
      </c>
      <c r="CB50" s="173">
        <v>1</v>
      </c>
      <c r="CZ50" s="144">
        <v>1.2E-2</v>
      </c>
    </row>
    <row r="51" spans="1:104" x14ac:dyDescent="0.25">
      <c r="A51" s="174"/>
      <c r="B51" s="176"/>
      <c r="C51" s="230" t="s">
        <v>138</v>
      </c>
      <c r="D51" s="231"/>
      <c r="E51" s="177">
        <v>0</v>
      </c>
      <c r="F51" s="178"/>
      <c r="G51" s="179"/>
      <c r="M51" s="175" t="s">
        <v>138</v>
      </c>
      <c r="O51" s="166"/>
    </row>
    <row r="52" spans="1:104" x14ac:dyDescent="0.25">
      <c r="A52" s="174"/>
      <c r="B52" s="176"/>
      <c r="C52" s="230" t="s">
        <v>139</v>
      </c>
      <c r="D52" s="231"/>
      <c r="E52" s="177">
        <v>1</v>
      </c>
      <c r="F52" s="178"/>
      <c r="G52" s="179"/>
      <c r="M52" s="175" t="s">
        <v>139</v>
      </c>
      <c r="O52" s="166"/>
    </row>
    <row r="53" spans="1:104" x14ac:dyDescent="0.25">
      <c r="A53" s="174"/>
      <c r="B53" s="176"/>
      <c r="C53" s="230" t="s">
        <v>140</v>
      </c>
      <c r="D53" s="231"/>
      <c r="E53" s="177">
        <v>1</v>
      </c>
      <c r="F53" s="178"/>
      <c r="G53" s="179"/>
      <c r="M53" s="175" t="s">
        <v>140</v>
      </c>
      <c r="O53" s="166"/>
    </row>
    <row r="54" spans="1:104" ht="20" x14ac:dyDescent="0.25">
      <c r="A54" s="167">
        <v>13</v>
      </c>
      <c r="B54" s="168" t="s">
        <v>141</v>
      </c>
      <c r="C54" s="169" t="s">
        <v>142</v>
      </c>
      <c r="D54" s="170" t="s">
        <v>94</v>
      </c>
      <c r="E54" s="171">
        <v>2</v>
      </c>
      <c r="F54" s="200"/>
      <c r="G54" s="172">
        <f>E54*F54</f>
        <v>0</v>
      </c>
      <c r="O54" s="166">
        <v>2</v>
      </c>
      <c r="AA54" s="144">
        <v>1</v>
      </c>
      <c r="AB54" s="144">
        <v>1</v>
      </c>
      <c r="AC54" s="144">
        <v>1</v>
      </c>
      <c r="AZ54" s="144">
        <v>1</v>
      </c>
      <c r="BA54" s="144">
        <f>IF(AZ54=1,G54,0)</f>
        <v>0</v>
      </c>
      <c r="BB54" s="144">
        <f>IF(AZ54=2,G54,0)</f>
        <v>0</v>
      </c>
      <c r="BC54" s="144">
        <f>IF(AZ54=3,G54,0)</f>
        <v>0</v>
      </c>
      <c r="BD54" s="144">
        <f>IF(AZ54=4,G54,0)</f>
        <v>0</v>
      </c>
      <c r="BE54" s="144">
        <f>IF(AZ54=5,G54,0)</f>
        <v>0</v>
      </c>
      <c r="CA54" s="173">
        <v>1</v>
      </c>
      <c r="CB54" s="173">
        <v>1</v>
      </c>
      <c r="CZ54" s="144">
        <v>1.2E-2</v>
      </c>
    </row>
    <row r="55" spans="1:104" x14ac:dyDescent="0.25">
      <c r="A55" s="167">
        <v>14</v>
      </c>
      <c r="B55" s="168" t="s">
        <v>143</v>
      </c>
      <c r="C55" s="169" t="s">
        <v>144</v>
      </c>
      <c r="D55" s="170" t="s">
        <v>110</v>
      </c>
      <c r="E55" s="171">
        <v>37.112499999999997</v>
      </c>
      <c r="F55" s="200"/>
      <c r="G55" s="172">
        <f>E55*F55</f>
        <v>0</v>
      </c>
      <c r="O55" s="166">
        <v>2</v>
      </c>
      <c r="AA55" s="144">
        <v>1</v>
      </c>
      <c r="AB55" s="144">
        <v>1</v>
      </c>
      <c r="AC55" s="144">
        <v>1</v>
      </c>
      <c r="AZ55" s="144">
        <v>1</v>
      </c>
      <c r="BA55" s="144">
        <f>IF(AZ55=1,G55,0)</f>
        <v>0</v>
      </c>
      <c r="BB55" s="144">
        <f>IF(AZ55=2,G55,0)</f>
        <v>0</v>
      </c>
      <c r="BC55" s="144">
        <f>IF(AZ55=3,G55,0)</f>
        <v>0</v>
      </c>
      <c r="BD55" s="144">
        <f>IF(AZ55=4,G55,0)</f>
        <v>0</v>
      </c>
      <c r="BE55" s="144">
        <f>IF(AZ55=5,G55,0)</f>
        <v>0</v>
      </c>
      <c r="CA55" s="173">
        <v>1</v>
      </c>
      <c r="CB55" s="173">
        <v>1</v>
      </c>
      <c r="CZ55" s="144">
        <v>0</v>
      </c>
    </row>
    <row r="56" spans="1:104" x14ac:dyDescent="0.25">
      <c r="A56" s="174"/>
      <c r="B56" s="176"/>
      <c r="C56" s="230" t="s">
        <v>145</v>
      </c>
      <c r="D56" s="231"/>
      <c r="E56" s="177">
        <v>37.112499999999997</v>
      </c>
      <c r="F56" s="178"/>
      <c r="G56" s="179"/>
      <c r="M56" s="175" t="s">
        <v>145</v>
      </c>
      <c r="O56" s="166"/>
    </row>
    <row r="57" spans="1:104" ht="20" x14ac:dyDescent="0.25">
      <c r="A57" s="167">
        <v>15</v>
      </c>
      <c r="B57" s="168" t="s">
        <v>146</v>
      </c>
      <c r="C57" s="169" t="s">
        <v>147</v>
      </c>
      <c r="D57" s="170" t="s">
        <v>110</v>
      </c>
      <c r="E57" s="171">
        <v>4.21</v>
      </c>
      <c r="F57" s="200"/>
      <c r="G57" s="172">
        <f>E57*F57</f>
        <v>0</v>
      </c>
      <c r="O57" s="166">
        <v>2</v>
      </c>
      <c r="AA57" s="144">
        <v>1</v>
      </c>
      <c r="AB57" s="144">
        <v>1</v>
      </c>
      <c r="AC57" s="144">
        <v>1</v>
      </c>
      <c r="AZ57" s="144">
        <v>1</v>
      </c>
      <c r="BA57" s="144">
        <f>IF(AZ57=1,G57,0)</f>
        <v>0</v>
      </c>
      <c r="BB57" s="144">
        <f>IF(AZ57=2,G57,0)</f>
        <v>0</v>
      </c>
      <c r="BC57" s="144">
        <f>IF(AZ57=3,G57,0)</f>
        <v>0</v>
      </c>
      <c r="BD57" s="144">
        <f>IF(AZ57=4,G57,0)</f>
        <v>0</v>
      </c>
      <c r="BE57" s="144">
        <f>IF(AZ57=5,G57,0)</f>
        <v>0</v>
      </c>
      <c r="CA57" s="173">
        <v>1</v>
      </c>
      <c r="CB57" s="173">
        <v>1</v>
      </c>
      <c r="CZ57" s="144">
        <v>1.2149999999999999E-2</v>
      </c>
    </row>
    <row r="58" spans="1:104" x14ac:dyDescent="0.25">
      <c r="A58" s="174"/>
      <c r="B58" s="176"/>
      <c r="C58" s="230" t="s">
        <v>148</v>
      </c>
      <c r="D58" s="231"/>
      <c r="E58" s="177">
        <v>4.21</v>
      </c>
      <c r="F58" s="178"/>
      <c r="G58" s="179"/>
      <c r="M58" s="175" t="s">
        <v>148</v>
      </c>
      <c r="O58" s="166"/>
    </row>
    <row r="59" spans="1:104" ht="20" x14ac:dyDescent="0.25">
      <c r="A59" s="167">
        <v>16</v>
      </c>
      <c r="B59" s="168" t="s">
        <v>149</v>
      </c>
      <c r="C59" s="169" t="s">
        <v>150</v>
      </c>
      <c r="D59" s="170" t="s">
        <v>110</v>
      </c>
      <c r="E59" s="171">
        <v>14.17</v>
      </c>
      <c r="F59" s="200"/>
      <c r="G59" s="172">
        <f>E59*F59</f>
        <v>0</v>
      </c>
      <c r="O59" s="166">
        <v>2</v>
      </c>
      <c r="AA59" s="144">
        <v>1</v>
      </c>
      <c r="AB59" s="144">
        <v>1</v>
      </c>
      <c r="AC59" s="144">
        <v>1</v>
      </c>
      <c r="AZ59" s="144">
        <v>1</v>
      </c>
      <c r="BA59" s="144">
        <f>IF(AZ59=1,G59,0)</f>
        <v>0</v>
      </c>
      <c r="BB59" s="144">
        <f>IF(AZ59=2,G59,0)</f>
        <v>0</v>
      </c>
      <c r="BC59" s="144">
        <f>IF(AZ59=3,G59,0)</f>
        <v>0</v>
      </c>
      <c r="BD59" s="144">
        <f>IF(AZ59=4,G59,0)</f>
        <v>0</v>
      </c>
      <c r="BE59" s="144">
        <f>IF(AZ59=5,G59,0)</f>
        <v>0</v>
      </c>
      <c r="CA59" s="173">
        <v>1</v>
      </c>
      <c r="CB59" s="173">
        <v>1</v>
      </c>
      <c r="CZ59" s="144">
        <v>1.2149999999999999E-2</v>
      </c>
    </row>
    <row r="60" spans="1:104" x14ac:dyDescent="0.25">
      <c r="A60" s="174"/>
      <c r="B60" s="176"/>
      <c r="C60" s="230" t="s">
        <v>151</v>
      </c>
      <c r="D60" s="231"/>
      <c r="E60" s="177">
        <v>0</v>
      </c>
      <c r="F60" s="178"/>
      <c r="G60" s="179"/>
      <c r="M60" s="175" t="s">
        <v>151</v>
      </c>
      <c r="O60" s="166"/>
    </row>
    <row r="61" spans="1:104" x14ac:dyDescent="0.25">
      <c r="A61" s="174"/>
      <c r="B61" s="176"/>
      <c r="C61" s="230" t="s">
        <v>152</v>
      </c>
      <c r="D61" s="231"/>
      <c r="E61" s="177">
        <v>14.17</v>
      </c>
      <c r="F61" s="178"/>
      <c r="G61" s="179"/>
      <c r="M61" s="175" t="s">
        <v>152</v>
      </c>
      <c r="O61" s="166"/>
    </row>
    <row r="62" spans="1:104" x14ac:dyDescent="0.25">
      <c r="A62" s="167">
        <v>17</v>
      </c>
      <c r="B62" s="168" t="s">
        <v>153</v>
      </c>
      <c r="C62" s="169" t="s">
        <v>154</v>
      </c>
      <c r="D62" s="170" t="s">
        <v>110</v>
      </c>
      <c r="E62" s="171">
        <v>18.38</v>
      </c>
      <c r="F62" s="200"/>
      <c r="G62" s="172">
        <f>E62*F62</f>
        <v>0</v>
      </c>
      <c r="O62" s="166">
        <v>2</v>
      </c>
      <c r="AA62" s="144">
        <v>1</v>
      </c>
      <c r="AB62" s="144">
        <v>1</v>
      </c>
      <c r="AC62" s="144">
        <v>1</v>
      </c>
      <c r="AZ62" s="144">
        <v>1</v>
      </c>
      <c r="BA62" s="144">
        <f>IF(AZ62=1,G62,0)</f>
        <v>0</v>
      </c>
      <c r="BB62" s="144">
        <f>IF(AZ62=2,G62,0)</f>
        <v>0</v>
      </c>
      <c r="BC62" s="144">
        <f>IF(AZ62=3,G62,0)</f>
        <v>0</v>
      </c>
      <c r="BD62" s="144">
        <f>IF(AZ62=4,G62,0)</f>
        <v>0</v>
      </c>
      <c r="BE62" s="144">
        <f>IF(AZ62=5,G62,0)</f>
        <v>0</v>
      </c>
      <c r="CA62" s="173">
        <v>1</v>
      </c>
      <c r="CB62" s="173">
        <v>1</v>
      </c>
      <c r="CZ62" s="144">
        <v>0</v>
      </c>
    </row>
    <row r="63" spans="1:104" x14ac:dyDescent="0.25">
      <c r="A63" s="174"/>
      <c r="B63" s="176"/>
      <c r="C63" s="230" t="s">
        <v>151</v>
      </c>
      <c r="D63" s="231"/>
      <c r="E63" s="177">
        <v>0</v>
      </c>
      <c r="F63" s="178"/>
      <c r="G63" s="179"/>
      <c r="M63" s="175" t="s">
        <v>151</v>
      </c>
      <c r="O63" s="166"/>
    </row>
    <row r="64" spans="1:104" x14ac:dyDescent="0.25">
      <c r="A64" s="174"/>
      <c r="B64" s="176"/>
      <c r="C64" s="230" t="s">
        <v>148</v>
      </c>
      <c r="D64" s="231"/>
      <c r="E64" s="177">
        <v>4.21</v>
      </c>
      <c r="F64" s="178"/>
      <c r="G64" s="179"/>
      <c r="M64" s="175" t="s">
        <v>148</v>
      </c>
      <c r="O64" s="166"/>
    </row>
    <row r="65" spans="1:104" x14ac:dyDescent="0.25">
      <c r="A65" s="174"/>
      <c r="B65" s="176"/>
      <c r="C65" s="230" t="s">
        <v>152</v>
      </c>
      <c r="D65" s="231"/>
      <c r="E65" s="177">
        <v>14.17</v>
      </c>
      <c r="F65" s="178"/>
      <c r="G65" s="179"/>
      <c r="M65" s="175" t="s">
        <v>152</v>
      </c>
      <c r="O65" s="166"/>
    </row>
    <row r="66" spans="1:104" ht="14.4" customHeight="1" x14ac:dyDescent="0.25">
      <c r="A66" s="167">
        <v>18</v>
      </c>
      <c r="B66" s="168" t="s">
        <v>155</v>
      </c>
      <c r="C66" s="169" t="s">
        <v>593</v>
      </c>
      <c r="D66" s="170" t="s">
        <v>110</v>
      </c>
      <c r="E66" s="171">
        <v>1.92</v>
      </c>
      <c r="F66" s="200"/>
      <c r="G66" s="172">
        <f>E66*F66</f>
        <v>0</v>
      </c>
      <c r="O66" s="166">
        <v>2</v>
      </c>
      <c r="AA66" s="144">
        <v>1</v>
      </c>
      <c r="AB66" s="144">
        <v>1</v>
      </c>
      <c r="AC66" s="144">
        <v>1</v>
      </c>
      <c r="AZ66" s="144">
        <v>1</v>
      </c>
      <c r="BA66" s="144">
        <f>IF(AZ66=1,G66,0)</f>
        <v>0</v>
      </c>
      <c r="BB66" s="144">
        <f>IF(AZ66=2,G66,0)</f>
        <v>0</v>
      </c>
      <c r="BC66" s="144">
        <f>IF(AZ66=3,G66,0)</f>
        <v>0</v>
      </c>
      <c r="BD66" s="144">
        <f>IF(AZ66=4,G66,0)</f>
        <v>0</v>
      </c>
      <c r="BE66" s="144">
        <f>IF(AZ66=5,G66,0)</f>
        <v>0</v>
      </c>
      <c r="CA66" s="173">
        <v>1</v>
      </c>
      <c r="CB66" s="173">
        <v>1</v>
      </c>
      <c r="CZ66" s="144">
        <v>7.392E-2</v>
      </c>
    </row>
    <row r="67" spans="1:104" x14ac:dyDescent="0.25">
      <c r="A67" s="174"/>
      <c r="B67" s="176"/>
      <c r="C67" s="230" t="s">
        <v>156</v>
      </c>
      <c r="D67" s="231"/>
      <c r="E67" s="177">
        <v>0</v>
      </c>
      <c r="F67" s="178"/>
      <c r="G67" s="179"/>
      <c r="M67" s="175" t="s">
        <v>156</v>
      </c>
      <c r="O67" s="166"/>
    </row>
    <row r="68" spans="1:104" x14ac:dyDescent="0.25">
      <c r="A68" s="174"/>
      <c r="B68" s="176"/>
      <c r="C68" s="230" t="s">
        <v>157</v>
      </c>
      <c r="D68" s="231"/>
      <c r="E68" s="177">
        <v>0.96</v>
      </c>
      <c r="F68" s="178"/>
      <c r="G68" s="179"/>
      <c r="M68" s="175" t="s">
        <v>157</v>
      </c>
      <c r="O68" s="166"/>
    </row>
    <row r="69" spans="1:104" x14ac:dyDescent="0.25">
      <c r="A69" s="174"/>
      <c r="B69" s="176"/>
      <c r="C69" s="230" t="s">
        <v>158</v>
      </c>
      <c r="D69" s="231"/>
      <c r="E69" s="177">
        <v>0.96</v>
      </c>
      <c r="F69" s="178"/>
      <c r="G69" s="179"/>
      <c r="M69" s="175" t="s">
        <v>158</v>
      </c>
      <c r="O69" s="166"/>
    </row>
    <row r="70" spans="1:104" x14ac:dyDescent="0.25">
      <c r="A70" s="167">
        <v>19</v>
      </c>
      <c r="B70" s="168" t="s">
        <v>159</v>
      </c>
      <c r="C70" s="169" t="s">
        <v>160</v>
      </c>
      <c r="D70" s="170" t="s">
        <v>161</v>
      </c>
      <c r="E70" s="171">
        <v>54.74</v>
      </c>
      <c r="F70" s="200"/>
      <c r="G70" s="172">
        <f>E70*F70</f>
        <v>0</v>
      </c>
      <c r="O70" s="166">
        <v>2</v>
      </c>
      <c r="AA70" s="144">
        <v>1</v>
      </c>
      <c r="AB70" s="144">
        <v>7</v>
      </c>
      <c r="AC70" s="144">
        <v>7</v>
      </c>
      <c r="AZ70" s="144">
        <v>1</v>
      </c>
      <c r="BA70" s="144">
        <f>IF(AZ70=1,G70,0)</f>
        <v>0</v>
      </c>
      <c r="BB70" s="144">
        <f>IF(AZ70=2,G70,0)</f>
        <v>0</v>
      </c>
      <c r="BC70" s="144">
        <f>IF(AZ70=3,G70,0)</f>
        <v>0</v>
      </c>
      <c r="BD70" s="144">
        <f>IF(AZ70=4,G70,0)</f>
        <v>0</v>
      </c>
      <c r="BE70" s="144">
        <f>IF(AZ70=5,G70,0)</f>
        <v>0</v>
      </c>
      <c r="CA70" s="173">
        <v>1</v>
      </c>
      <c r="CB70" s="173">
        <v>7</v>
      </c>
      <c r="CZ70" s="144">
        <v>0</v>
      </c>
    </row>
    <row r="71" spans="1:104" x14ac:dyDescent="0.25">
      <c r="A71" s="174"/>
      <c r="B71" s="176"/>
      <c r="C71" s="230" t="s">
        <v>162</v>
      </c>
      <c r="D71" s="231"/>
      <c r="E71" s="177">
        <v>0</v>
      </c>
      <c r="F71" s="178"/>
      <c r="G71" s="179"/>
      <c r="M71" s="175" t="s">
        <v>162</v>
      </c>
      <c r="O71" s="166"/>
    </row>
    <row r="72" spans="1:104" x14ac:dyDescent="0.25">
      <c r="A72" s="174"/>
      <c r="B72" s="176"/>
      <c r="C72" s="230" t="s">
        <v>163</v>
      </c>
      <c r="D72" s="231"/>
      <c r="E72" s="177">
        <v>0</v>
      </c>
      <c r="F72" s="178"/>
      <c r="G72" s="179"/>
      <c r="M72" s="175" t="s">
        <v>163</v>
      </c>
      <c r="O72" s="166"/>
    </row>
    <row r="73" spans="1:104" x14ac:dyDescent="0.25">
      <c r="A73" s="174"/>
      <c r="B73" s="176"/>
      <c r="C73" s="230" t="s">
        <v>164</v>
      </c>
      <c r="D73" s="231"/>
      <c r="E73" s="177">
        <v>6.46</v>
      </c>
      <c r="F73" s="178"/>
      <c r="G73" s="179"/>
      <c r="M73" s="175" t="s">
        <v>164</v>
      </c>
      <c r="O73" s="166"/>
    </row>
    <row r="74" spans="1:104" x14ac:dyDescent="0.25">
      <c r="A74" s="174"/>
      <c r="B74" s="176"/>
      <c r="C74" s="230" t="s">
        <v>165</v>
      </c>
      <c r="D74" s="231"/>
      <c r="E74" s="177">
        <v>0</v>
      </c>
      <c r="F74" s="178"/>
      <c r="G74" s="179"/>
      <c r="M74" s="175" t="s">
        <v>165</v>
      </c>
      <c r="O74" s="166"/>
    </row>
    <row r="75" spans="1:104" x14ac:dyDescent="0.25">
      <c r="A75" s="174"/>
      <c r="B75" s="176"/>
      <c r="C75" s="230" t="s">
        <v>166</v>
      </c>
      <c r="D75" s="231"/>
      <c r="E75" s="177">
        <v>5.36</v>
      </c>
      <c r="F75" s="178"/>
      <c r="G75" s="179"/>
      <c r="M75" s="175" t="s">
        <v>166</v>
      </c>
      <c r="O75" s="166"/>
    </row>
    <row r="76" spans="1:104" x14ac:dyDescent="0.25">
      <c r="A76" s="174"/>
      <c r="B76" s="176"/>
      <c r="C76" s="230" t="s">
        <v>167</v>
      </c>
      <c r="D76" s="231"/>
      <c r="E76" s="177">
        <v>5.22</v>
      </c>
      <c r="F76" s="178"/>
      <c r="G76" s="179"/>
      <c r="M76" s="175" t="s">
        <v>167</v>
      </c>
      <c r="O76" s="166"/>
    </row>
    <row r="77" spans="1:104" x14ac:dyDescent="0.25">
      <c r="A77" s="174"/>
      <c r="B77" s="176"/>
      <c r="C77" s="230" t="s">
        <v>168</v>
      </c>
      <c r="D77" s="231"/>
      <c r="E77" s="177">
        <v>7.51</v>
      </c>
      <c r="F77" s="178"/>
      <c r="G77" s="179"/>
      <c r="M77" s="175" t="s">
        <v>168</v>
      </c>
      <c r="O77" s="166"/>
    </row>
    <row r="78" spans="1:104" x14ac:dyDescent="0.25">
      <c r="A78" s="174"/>
      <c r="B78" s="176"/>
      <c r="C78" s="230" t="s">
        <v>169</v>
      </c>
      <c r="D78" s="231"/>
      <c r="E78" s="177">
        <v>5.7</v>
      </c>
      <c r="F78" s="178"/>
      <c r="G78" s="179"/>
      <c r="M78" s="175" t="s">
        <v>169</v>
      </c>
      <c r="O78" s="166"/>
    </row>
    <row r="79" spans="1:104" x14ac:dyDescent="0.25">
      <c r="A79" s="174"/>
      <c r="B79" s="176"/>
      <c r="C79" s="230" t="s">
        <v>170</v>
      </c>
      <c r="D79" s="231"/>
      <c r="E79" s="177">
        <v>7.36</v>
      </c>
      <c r="F79" s="178"/>
      <c r="G79" s="179"/>
      <c r="M79" s="175" t="s">
        <v>170</v>
      </c>
      <c r="O79" s="166"/>
    </row>
    <row r="80" spans="1:104" x14ac:dyDescent="0.25">
      <c r="A80" s="174"/>
      <c r="B80" s="176"/>
      <c r="C80" s="230" t="s">
        <v>171</v>
      </c>
      <c r="D80" s="231"/>
      <c r="E80" s="177">
        <v>6.96</v>
      </c>
      <c r="F80" s="178"/>
      <c r="G80" s="179"/>
      <c r="M80" s="175" t="s">
        <v>171</v>
      </c>
      <c r="O80" s="166"/>
    </row>
    <row r="81" spans="1:104" x14ac:dyDescent="0.25">
      <c r="A81" s="174"/>
      <c r="B81" s="176"/>
      <c r="C81" s="230" t="s">
        <v>172</v>
      </c>
      <c r="D81" s="231"/>
      <c r="E81" s="177">
        <v>5.45</v>
      </c>
      <c r="F81" s="178"/>
      <c r="G81" s="179"/>
      <c r="M81" s="175" t="s">
        <v>172</v>
      </c>
      <c r="O81" s="166"/>
    </row>
    <row r="82" spans="1:104" x14ac:dyDescent="0.25">
      <c r="A82" s="174"/>
      <c r="B82" s="176"/>
      <c r="C82" s="230" t="s">
        <v>173</v>
      </c>
      <c r="D82" s="231"/>
      <c r="E82" s="177">
        <v>4.72</v>
      </c>
      <c r="F82" s="178"/>
      <c r="G82" s="179"/>
      <c r="M82" s="175" t="s">
        <v>173</v>
      </c>
      <c r="O82" s="166"/>
    </row>
    <row r="83" spans="1:104" ht="13" x14ac:dyDescent="0.3">
      <c r="A83" s="180"/>
      <c r="B83" s="181" t="s">
        <v>75</v>
      </c>
      <c r="C83" s="182" t="str">
        <f>CONCATENATE(B25," ",C25)</f>
        <v>34 Stěny a příčky</v>
      </c>
      <c r="D83" s="183"/>
      <c r="E83" s="184"/>
      <c r="F83" s="185"/>
      <c r="G83" s="186">
        <f>SUM(G25:G82)</f>
        <v>0</v>
      </c>
      <c r="O83" s="166">
        <v>4</v>
      </c>
      <c r="BA83" s="187">
        <f>SUM(BA25:BA82)</f>
        <v>0</v>
      </c>
      <c r="BB83" s="187">
        <f>SUM(BB25:BB82)</f>
        <v>0</v>
      </c>
      <c r="BC83" s="187">
        <f>SUM(BC25:BC82)</f>
        <v>0</v>
      </c>
      <c r="BD83" s="187">
        <f>SUM(BD25:BD82)</f>
        <v>0</v>
      </c>
      <c r="BE83" s="187">
        <f>SUM(BE25:BE82)</f>
        <v>0</v>
      </c>
    </row>
    <row r="84" spans="1:104" ht="13" x14ac:dyDescent="0.3">
      <c r="A84" s="159" t="s">
        <v>74</v>
      </c>
      <c r="B84" s="160" t="s">
        <v>174</v>
      </c>
      <c r="C84" s="161" t="s">
        <v>175</v>
      </c>
      <c r="D84" s="162"/>
      <c r="E84" s="163"/>
      <c r="F84" s="163"/>
      <c r="G84" s="164"/>
      <c r="H84" s="165"/>
      <c r="I84" s="165"/>
      <c r="O84" s="166">
        <v>1</v>
      </c>
    </row>
    <row r="85" spans="1:104" x14ac:dyDescent="0.25">
      <c r="A85" s="167">
        <v>20</v>
      </c>
      <c r="B85" s="168" t="s">
        <v>176</v>
      </c>
      <c r="C85" s="169" t="s">
        <v>177</v>
      </c>
      <c r="D85" s="170" t="s">
        <v>110</v>
      </c>
      <c r="E85" s="171">
        <v>8.7449999999999992</v>
      </c>
      <c r="F85" s="200"/>
      <c r="G85" s="172">
        <f>E85*F85</f>
        <v>0</v>
      </c>
      <c r="O85" s="166">
        <v>2</v>
      </c>
      <c r="AA85" s="144">
        <v>1</v>
      </c>
      <c r="AB85" s="144">
        <v>1</v>
      </c>
      <c r="AC85" s="144">
        <v>1</v>
      </c>
      <c r="AZ85" s="144">
        <v>1</v>
      </c>
      <c r="BA85" s="144">
        <f>IF(AZ85=1,G85,0)</f>
        <v>0</v>
      </c>
      <c r="BB85" s="144">
        <f>IF(AZ85=2,G85,0)</f>
        <v>0</v>
      </c>
      <c r="BC85" s="144">
        <f>IF(AZ85=3,G85,0)</f>
        <v>0</v>
      </c>
      <c r="BD85" s="144">
        <f>IF(AZ85=4,G85,0)</f>
        <v>0</v>
      </c>
      <c r="BE85" s="144">
        <f>IF(AZ85=5,G85,0)</f>
        <v>0</v>
      </c>
      <c r="CA85" s="173">
        <v>1</v>
      </c>
      <c r="CB85" s="173">
        <v>1</v>
      </c>
      <c r="CZ85" s="144">
        <v>1.5810000000000001E-2</v>
      </c>
    </row>
    <row r="86" spans="1:104" x14ac:dyDescent="0.25">
      <c r="A86" s="174"/>
      <c r="B86" s="176"/>
      <c r="C86" s="230" t="s">
        <v>178</v>
      </c>
      <c r="D86" s="231"/>
      <c r="E86" s="177">
        <v>0</v>
      </c>
      <c r="F86" s="178"/>
      <c r="G86" s="179"/>
      <c r="M86" s="175" t="s">
        <v>178</v>
      </c>
      <c r="O86" s="166"/>
    </row>
    <row r="87" spans="1:104" x14ac:dyDescent="0.25">
      <c r="A87" s="174"/>
      <c r="B87" s="176"/>
      <c r="C87" s="230" t="s">
        <v>179</v>
      </c>
      <c r="D87" s="231"/>
      <c r="E87" s="177">
        <v>5.04</v>
      </c>
      <c r="F87" s="178"/>
      <c r="G87" s="179"/>
      <c r="M87" s="175" t="s">
        <v>179</v>
      </c>
      <c r="O87" s="166"/>
    </row>
    <row r="88" spans="1:104" x14ac:dyDescent="0.25">
      <c r="A88" s="174"/>
      <c r="B88" s="176"/>
      <c r="C88" s="230" t="s">
        <v>180</v>
      </c>
      <c r="D88" s="231"/>
      <c r="E88" s="177">
        <v>3.7050000000000001</v>
      </c>
      <c r="F88" s="178"/>
      <c r="G88" s="179"/>
      <c r="M88" s="175" t="s">
        <v>180</v>
      </c>
      <c r="O88" s="166"/>
    </row>
    <row r="89" spans="1:104" x14ac:dyDescent="0.25">
      <c r="A89" s="167">
        <v>21</v>
      </c>
      <c r="B89" s="168" t="s">
        <v>181</v>
      </c>
      <c r="C89" s="169" t="s">
        <v>182</v>
      </c>
      <c r="D89" s="170" t="s">
        <v>110</v>
      </c>
      <c r="E89" s="171">
        <v>23.04</v>
      </c>
      <c r="F89" s="200"/>
      <c r="G89" s="172">
        <f>E89*F89</f>
        <v>0</v>
      </c>
      <c r="O89" s="166">
        <v>2</v>
      </c>
      <c r="AA89" s="144">
        <v>1</v>
      </c>
      <c r="AB89" s="144">
        <v>0</v>
      </c>
      <c r="AC89" s="144">
        <v>0</v>
      </c>
      <c r="AZ89" s="144">
        <v>1</v>
      </c>
      <c r="BA89" s="144">
        <f>IF(AZ89=1,G89,0)</f>
        <v>0</v>
      </c>
      <c r="BB89" s="144">
        <f>IF(AZ89=2,G89,0)</f>
        <v>0</v>
      </c>
      <c r="BC89" s="144">
        <f>IF(AZ89=3,G89,0)</f>
        <v>0</v>
      </c>
      <c r="BD89" s="144">
        <f>IF(AZ89=4,G89,0)</f>
        <v>0</v>
      </c>
      <c r="BE89" s="144">
        <f>IF(AZ89=5,G89,0)</f>
        <v>0</v>
      </c>
      <c r="CA89" s="173">
        <v>1</v>
      </c>
      <c r="CB89" s="173">
        <v>0</v>
      </c>
      <c r="CZ89" s="144">
        <v>3.9210000000000002E-2</v>
      </c>
    </row>
    <row r="90" spans="1:104" x14ac:dyDescent="0.25">
      <c r="A90" s="174"/>
      <c r="B90" s="176"/>
      <c r="C90" s="230" t="s">
        <v>183</v>
      </c>
      <c r="D90" s="231"/>
      <c r="E90" s="177">
        <v>0</v>
      </c>
      <c r="F90" s="178"/>
      <c r="G90" s="179"/>
      <c r="M90" s="175" t="s">
        <v>183</v>
      </c>
      <c r="O90" s="166"/>
    </row>
    <row r="91" spans="1:104" x14ac:dyDescent="0.25">
      <c r="A91" s="174"/>
      <c r="B91" s="176"/>
      <c r="C91" s="230" t="s">
        <v>184</v>
      </c>
      <c r="D91" s="231"/>
      <c r="E91" s="177">
        <v>0</v>
      </c>
      <c r="F91" s="178"/>
      <c r="G91" s="179"/>
      <c r="M91" s="175" t="s">
        <v>184</v>
      </c>
      <c r="O91" s="166"/>
    </row>
    <row r="92" spans="1:104" x14ac:dyDescent="0.25">
      <c r="A92" s="174"/>
      <c r="B92" s="176"/>
      <c r="C92" s="230" t="s">
        <v>185</v>
      </c>
      <c r="D92" s="231"/>
      <c r="E92" s="177">
        <v>0</v>
      </c>
      <c r="F92" s="178"/>
      <c r="G92" s="179"/>
      <c r="M92" s="175" t="s">
        <v>185</v>
      </c>
      <c r="O92" s="166"/>
    </row>
    <row r="93" spans="1:104" x14ac:dyDescent="0.25">
      <c r="A93" s="174"/>
      <c r="B93" s="176"/>
      <c r="C93" s="230" t="s">
        <v>186</v>
      </c>
      <c r="D93" s="231"/>
      <c r="E93" s="177">
        <v>5.22</v>
      </c>
      <c r="F93" s="178"/>
      <c r="G93" s="179"/>
      <c r="M93" s="175" t="s">
        <v>186</v>
      </c>
      <c r="O93" s="166"/>
    </row>
    <row r="94" spans="1:104" x14ac:dyDescent="0.25">
      <c r="A94" s="174"/>
      <c r="B94" s="176"/>
      <c r="C94" s="230" t="s">
        <v>187</v>
      </c>
      <c r="D94" s="231"/>
      <c r="E94" s="177">
        <v>1.7</v>
      </c>
      <c r="F94" s="178"/>
      <c r="G94" s="179"/>
      <c r="M94" s="175" t="s">
        <v>187</v>
      </c>
      <c r="O94" s="166"/>
    </row>
    <row r="95" spans="1:104" x14ac:dyDescent="0.25">
      <c r="A95" s="174"/>
      <c r="B95" s="176"/>
      <c r="C95" s="230" t="s">
        <v>188</v>
      </c>
      <c r="D95" s="231"/>
      <c r="E95" s="177">
        <v>4.0599999999999996</v>
      </c>
      <c r="F95" s="178"/>
      <c r="G95" s="179"/>
      <c r="M95" s="175" t="s">
        <v>188</v>
      </c>
      <c r="O95" s="166"/>
    </row>
    <row r="96" spans="1:104" x14ac:dyDescent="0.25">
      <c r="A96" s="174"/>
      <c r="B96" s="176"/>
      <c r="C96" s="230" t="s">
        <v>189</v>
      </c>
      <c r="D96" s="231"/>
      <c r="E96" s="177">
        <v>3.36</v>
      </c>
      <c r="F96" s="178"/>
      <c r="G96" s="179"/>
      <c r="M96" s="175" t="s">
        <v>189</v>
      </c>
      <c r="O96" s="166"/>
    </row>
    <row r="97" spans="1:104" x14ac:dyDescent="0.25">
      <c r="A97" s="174"/>
      <c r="B97" s="176"/>
      <c r="C97" s="230" t="s">
        <v>190</v>
      </c>
      <c r="D97" s="231"/>
      <c r="E97" s="177">
        <v>0</v>
      </c>
      <c r="F97" s="178"/>
      <c r="G97" s="179"/>
      <c r="M97" s="175" t="s">
        <v>190</v>
      </c>
      <c r="O97" s="166"/>
    </row>
    <row r="98" spans="1:104" x14ac:dyDescent="0.25">
      <c r="A98" s="174"/>
      <c r="B98" s="176"/>
      <c r="C98" s="230" t="s">
        <v>191</v>
      </c>
      <c r="D98" s="231"/>
      <c r="E98" s="177">
        <v>3.9</v>
      </c>
      <c r="F98" s="178"/>
      <c r="G98" s="179"/>
      <c r="M98" s="175" t="s">
        <v>191</v>
      </c>
      <c r="O98" s="166"/>
    </row>
    <row r="99" spans="1:104" x14ac:dyDescent="0.25">
      <c r="A99" s="174"/>
      <c r="B99" s="176"/>
      <c r="C99" s="230" t="s">
        <v>192</v>
      </c>
      <c r="D99" s="231"/>
      <c r="E99" s="177">
        <v>1.6</v>
      </c>
      <c r="F99" s="178"/>
      <c r="G99" s="179"/>
      <c r="M99" s="175" t="s">
        <v>192</v>
      </c>
      <c r="O99" s="166"/>
    </row>
    <row r="100" spans="1:104" x14ac:dyDescent="0.25">
      <c r="A100" s="174"/>
      <c r="B100" s="176"/>
      <c r="C100" s="230" t="s">
        <v>193</v>
      </c>
      <c r="D100" s="231"/>
      <c r="E100" s="177">
        <v>3.2</v>
      </c>
      <c r="F100" s="178"/>
      <c r="G100" s="179"/>
      <c r="M100" s="175" t="s">
        <v>193</v>
      </c>
      <c r="O100" s="166"/>
    </row>
    <row r="101" spans="1:104" x14ac:dyDescent="0.25">
      <c r="A101" s="167">
        <v>22</v>
      </c>
      <c r="B101" s="168" t="s">
        <v>194</v>
      </c>
      <c r="C101" s="169" t="s">
        <v>195</v>
      </c>
      <c r="D101" s="170" t="s">
        <v>110</v>
      </c>
      <c r="E101" s="171">
        <v>1.44</v>
      </c>
      <c r="F101" s="200"/>
      <c r="G101" s="172">
        <f>E101*F101</f>
        <v>0</v>
      </c>
      <c r="O101" s="166">
        <v>2</v>
      </c>
      <c r="AA101" s="144">
        <v>1</v>
      </c>
      <c r="AB101" s="144">
        <v>1</v>
      </c>
      <c r="AC101" s="144">
        <v>1</v>
      </c>
      <c r="AZ101" s="144">
        <v>1</v>
      </c>
      <c r="BA101" s="144">
        <f>IF(AZ101=1,G101,0)</f>
        <v>0</v>
      </c>
      <c r="BB101" s="144">
        <f>IF(AZ101=2,G101,0)</f>
        <v>0</v>
      </c>
      <c r="BC101" s="144">
        <f>IF(AZ101=3,G101,0)</f>
        <v>0</v>
      </c>
      <c r="BD101" s="144">
        <f>IF(AZ101=4,G101,0)</f>
        <v>0</v>
      </c>
      <c r="BE101" s="144">
        <f>IF(AZ101=5,G101,0)</f>
        <v>0</v>
      </c>
      <c r="CA101" s="173">
        <v>1</v>
      </c>
      <c r="CB101" s="173">
        <v>1</v>
      </c>
      <c r="CZ101" s="144">
        <v>5.3690000000000002E-2</v>
      </c>
    </row>
    <row r="102" spans="1:104" x14ac:dyDescent="0.25">
      <c r="A102" s="174"/>
      <c r="B102" s="176"/>
      <c r="C102" s="230" t="s">
        <v>196</v>
      </c>
      <c r="D102" s="231"/>
      <c r="E102" s="177">
        <v>0</v>
      </c>
      <c r="F102" s="178"/>
      <c r="G102" s="179"/>
      <c r="M102" s="175" t="s">
        <v>196</v>
      </c>
      <c r="O102" s="166"/>
    </row>
    <row r="103" spans="1:104" x14ac:dyDescent="0.25">
      <c r="A103" s="174"/>
      <c r="B103" s="176"/>
      <c r="C103" s="230" t="s">
        <v>197</v>
      </c>
      <c r="D103" s="231"/>
      <c r="E103" s="177">
        <v>1.44</v>
      </c>
      <c r="F103" s="178"/>
      <c r="G103" s="179"/>
      <c r="M103" s="175" t="s">
        <v>197</v>
      </c>
      <c r="O103" s="166"/>
    </row>
    <row r="104" spans="1:104" ht="20" x14ac:dyDescent="0.25">
      <c r="A104" s="167">
        <v>23</v>
      </c>
      <c r="B104" s="168" t="s">
        <v>198</v>
      </c>
      <c r="C104" s="169" t="s">
        <v>199</v>
      </c>
      <c r="D104" s="170" t="s">
        <v>110</v>
      </c>
      <c r="E104" s="171">
        <v>8.7449999999999992</v>
      </c>
      <c r="F104" s="200"/>
      <c r="G104" s="172">
        <f>E104*F104</f>
        <v>0</v>
      </c>
      <c r="O104" s="166">
        <v>2</v>
      </c>
      <c r="AA104" s="144">
        <v>1</v>
      </c>
      <c r="AB104" s="144">
        <v>1</v>
      </c>
      <c r="AC104" s="144">
        <v>1</v>
      </c>
      <c r="AZ104" s="144">
        <v>1</v>
      </c>
      <c r="BA104" s="144">
        <f>IF(AZ104=1,G104,0)</f>
        <v>0</v>
      </c>
      <c r="BB104" s="144">
        <f>IF(AZ104=2,G104,0)</f>
        <v>0</v>
      </c>
      <c r="BC104" s="144">
        <f>IF(AZ104=3,G104,0)</f>
        <v>0</v>
      </c>
      <c r="BD104" s="144">
        <f>IF(AZ104=4,G104,0)</f>
        <v>0</v>
      </c>
      <c r="BE104" s="144">
        <f>IF(AZ104=5,G104,0)</f>
        <v>0</v>
      </c>
      <c r="CA104" s="173">
        <v>1</v>
      </c>
      <c r="CB104" s="173">
        <v>1</v>
      </c>
      <c r="CZ104" s="144">
        <v>4.4600000000000004E-3</v>
      </c>
    </row>
    <row r="105" spans="1:104" ht="13" x14ac:dyDescent="0.3">
      <c r="A105" s="180"/>
      <c r="B105" s="181" t="s">
        <v>75</v>
      </c>
      <c r="C105" s="182" t="str">
        <f>CONCATENATE(B84," ",C84)</f>
        <v>61 Upravy povrchů vnitřní</v>
      </c>
      <c r="D105" s="183"/>
      <c r="E105" s="184"/>
      <c r="F105" s="185"/>
      <c r="G105" s="186">
        <f>SUM(G84:G104)</f>
        <v>0</v>
      </c>
      <c r="O105" s="166">
        <v>4</v>
      </c>
      <c r="BA105" s="187">
        <f>SUM(BA84:BA104)</f>
        <v>0</v>
      </c>
      <c r="BB105" s="187">
        <f>SUM(BB84:BB104)</f>
        <v>0</v>
      </c>
      <c r="BC105" s="187">
        <f>SUM(BC84:BC104)</f>
        <v>0</v>
      </c>
      <c r="BD105" s="187">
        <f>SUM(BD84:BD104)</f>
        <v>0</v>
      </c>
      <c r="BE105" s="187">
        <f>SUM(BE84:BE104)</f>
        <v>0</v>
      </c>
    </row>
    <row r="106" spans="1:104" ht="13" x14ac:dyDescent="0.3">
      <c r="A106" s="159" t="s">
        <v>74</v>
      </c>
      <c r="B106" s="160" t="s">
        <v>200</v>
      </c>
      <c r="C106" s="161" t="s">
        <v>201</v>
      </c>
      <c r="D106" s="162"/>
      <c r="E106" s="163"/>
      <c r="F106" s="163"/>
      <c r="G106" s="164"/>
      <c r="H106" s="165"/>
      <c r="I106" s="165"/>
      <c r="O106" s="166">
        <v>1</v>
      </c>
    </row>
    <row r="107" spans="1:104" ht="20" x14ac:dyDescent="0.25">
      <c r="A107" s="167">
        <v>24</v>
      </c>
      <c r="B107" s="168" t="s">
        <v>202</v>
      </c>
      <c r="C107" s="169" t="s">
        <v>203</v>
      </c>
      <c r="D107" s="170" t="s">
        <v>88</v>
      </c>
      <c r="E107" s="171">
        <v>8.8900000000000007E-2</v>
      </c>
      <c r="F107" s="200"/>
      <c r="G107" s="172">
        <f>E107*F107</f>
        <v>0</v>
      </c>
      <c r="O107" s="166">
        <v>2</v>
      </c>
      <c r="AA107" s="144">
        <v>1</v>
      </c>
      <c r="AB107" s="144">
        <v>1</v>
      </c>
      <c r="AC107" s="144">
        <v>1</v>
      </c>
      <c r="AZ107" s="144">
        <v>1</v>
      </c>
      <c r="BA107" s="144">
        <f>IF(AZ107=1,G107,0)</f>
        <v>0</v>
      </c>
      <c r="BB107" s="144">
        <f>IF(AZ107=2,G107,0)</f>
        <v>0</v>
      </c>
      <c r="BC107" s="144">
        <f>IF(AZ107=3,G107,0)</f>
        <v>0</v>
      </c>
      <c r="BD107" s="144">
        <f>IF(AZ107=4,G107,0)</f>
        <v>0</v>
      </c>
      <c r="BE107" s="144">
        <f>IF(AZ107=5,G107,0)</f>
        <v>0</v>
      </c>
      <c r="CA107" s="173">
        <v>1</v>
      </c>
      <c r="CB107" s="173">
        <v>1</v>
      </c>
      <c r="CZ107" s="144">
        <v>1.0662499999999999</v>
      </c>
    </row>
    <row r="108" spans="1:104" x14ac:dyDescent="0.25">
      <c r="A108" s="174"/>
      <c r="B108" s="176"/>
      <c r="C108" s="230" t="s">
        <v>204</v>
      </c>
      <c r="D108" s="231"/>
      <c r="E108" s="177">
        <v>7.9399999999999998E-2</v>
      </c>
      <c r="F108" s="178"/>
      <c r="G108" s="179"/>
      <c r="M108" s="175" t="s">
        <v>204</v>
      </c>
      <c r="O108" s="166"/>
    </row>
    <row r="109" spans="1:104" x14ac:dyDescent="0.25">
      <c r="A109" s="174"/>
      <c r="B109" s="176"/>
      <c r="C109" s="230" t="s">
        <v>205</v>
      </c>
      <c r="D109" s="231"/>
      <c r="E109" s="177">
        <v>9.4999999999999998E-3</v>
      </c>
      <c r="F109" s="178"/>
      <c r="G109" s="179"/>
      <c r="M109" s="175" t="s">
        <v>205</v>
      </c>
      <c r="O109" s="166"/>
    </row>
    <row r="110" spans="1:104" x14ac:dyDescent="0.25">
      <c r="A110" s="167">
        <v>25</v>
      </c>
      <c r="B110" s="168" t="s">
        <v>206</v>
      </c>
      <c r="C110" s="169" t="s">
        <v>207</v>
      </c>
      <c r="D110" s="170" t="s">
        <v>83</v>
      </c>
      <c r="E110" s="171">
        <v>1.1028</v>
      </c>
      <c r="F110" s="200"/>
      <c r="G110" s="172">
        <f>E110*F110</f>
        <v>0</v>
      </c>
      <c r="O110" s="166">
        <v>2</v>
      </c>
      <c r="AA110" s="144">
        <v>1</v>
      </c>
      <c r="AB110" s="144">
        <v>1</v>
      </c>
      <c r="AC110" s="144">
        <v>1</v>
      </c>
      <c r="AZ110" s="144">
        <v>1</v>
      </c>
      <c r="BA110" s="144">
        <f>IF(AZ110=1,G110,0)</f>
        <v>0</v>
      </c>
      <c r="BB110" s="144">
        <f>IF(AZ110=2,G110,0)</f>
        <v>0</v>
      </c>
      <c r="BC110" s="144">
        <f>IF(AZ110=3,G110,0)</f>
        <v>0</v>
      </c>
      <c r="BD110" s="144">
        <f>IF(AZ110=4,G110,0)</f>
        <v>0</v>
      </c>
      <c r="BE110" s="144">
        <f>IF(AZ110=5,G110,0)</f>
        <v>0</v>
      </c>
      <c r="CA110" s="173">
        <v>1</v>
      </c>
      <c r="CB110" s="173">
        <v>1</v>
      </c>
      <c r="CZ110" s="144">
        <v>1.919</v>
      </c>
    </row>
    <row r="111" spans="1:104" x14ac:dyDescent="0.25">
      <c r="A111" s="174"/>
      <c r="B111" s="176"/>
      <c r="C111" s="230" t="s">
        <v>208</v>
      </c>
      <c r="D111" s="231"/>
      <c r="E111" s="177">
        <v>0</v>
      </c>
      <c r="F111" s="178"/>
      <c r="G111" s="179"/>
      <c r="M111" s="175" t="s">
        <v>208</v>
      </c>
      <c r="O111" s="166"/>
    </row>
    <row r="112" spans="1:104" x14ac:dyDescent="0.25">
      <c r="A112" s="174"/>
      <c r="B112" s="176"/>
      <c r="C112" s="230" t="s">
        <v>209</v>
      </c>
      <c r="D112" s="231"/>
      <c r="E112" s="177">
        <v>9.6000000000000002E-2</v>
      </c>
      <c r="F112" s="178"/>
      <c r="G112" s="179"/>
      <c r="M112" s="175" t="s">
        <v>209</v>
      </c>
      <c r="O112" s="166"/>
    </row>
    <row r="113" spans="1:104" x14ac:dyDescent="0.25">
      <c r="A113" s="174"/>
      <c r="B113" s="176"/>
      <c r="C113" s="230" t="s">
        <v>210</v>
      </c>
      <c r="D113" s="231"/>
      <c r="E113" s="177">
        <v>0.09</v>
      </c>
      <c r="F113" s="178"/>
      <c r="G113" s="179"/>
      <c r="M113" s="175" t="s">
        <v>210</v>
      </c>
      <c r="O113" s="166"/>
    </row>
    <row r="114" spans="1:104" x14ac:dyDescent="0.25">
      <c r="A114" s="174"/>
      <c r="B114" s="176"/>
      <c r="C114" s="230" t="s">
        <v>211</v>
      </c>
      <c r="D114" s="231"/>
      <c r="E114" s="177">
        <v>0.21</v>
      </c>
      <c r="F114" s="178"/>
      <c r="G114" s="179"/>
      <c r="M114" s="175" t="s">
        <v>211</v>
      </c>
      <c r="O114" s="166"/>
    </row>
    <row r="115" spans="1:104" x14ac:dyDescent="0.25">
      <c r="A115" s="174"/>
      <c r="B115" s="176"/>
      <c r="C115" s="230" t="s">
        <v>212</v>
      </c>
      <c r="D115" s="231"/>
      <c r="E115" s="177">
        <v>0.11700000000000001</v>
      </c>
      <c r="F115" s="178"/>
      <c r="G115" s="179"/>
      <c r="M115" s="175" t="s">
        <v>212</v>
      </c>
      <c r="O115" s="166"/>
    </row>
    <row r="116" spans="1:104" x14ac:dyDescent="0.25">
      <c r="A116" s="174"/>
      <c r="B116" s="176"/>
      <c r="C116" s="230" t="s">
        <v>213</v>
      </c>
      <c r="D116" s="231"/>
      <c r="E116" s="177">
        <v>0.25259999999999999</v>
      </c>
      <c r="F116" s="178"/>
      <c r="G116" s="179"/>
      <c r="M116" s="175" t="s">
        <v>213</v>
      </c>
      <c r="O116" s="166"/>
    </row>
    <row r="117" spans="1:104" x14ac:dyDescent="0.25">
      <c r="A117" s="174"/>
      <c r="B117" s="176"/>
      <c r="C117" s="230" t="s">
        <v>214</v>
      </c>
      <c r="D117" s="231"/>
      <c r="E117" s="177">
        <v>0.1794</v>
      </c>
      <c r="F117" s="178"/>
      <c r="G117" s="179"/>
      <c r="M117" s="175" t="s">
        <v>214</v>
      </c>
      <c r="O117" s="166"/>
    </row>
    <row r="118" spans="1:104" x14ac:dyDescent="0.25">
      <c r="A118" s="174"/>
      <c r="B118" s="176"/>
      <c r="C118" s="230" t="s">
        <v>215</v>
      </c>
      <c r="D118" s="231"/>
      <c r="E118" s="177">
        <v>9.2399999999999996E-2</v>
      </c>
      <c r="F118" s="178"/>
      <c r="G118" s="179"/>
      <c r="M118" s="175" t="s">
        <v>215</v>
      </c>
      <c r="O118" s="166"/>
    </row>
    <row r="119" spans="1:104" x14ac:dyDescent="0.25">
      <c r="A119" s="174"/>
      <c r="B119" s="176"/>
      <c r="C119" s="230" t="s">
        <v>216</v>
      </c>
      <c r="D119" s="231"/>
      <c r="E119" s="177">
        <v>6.54E-2</v>
      </c>
      <c r="F119" s="178"/>
      <c r="G119" s="179"/>
      <c r="M119" s="175" t="s">
        <v>216</v>
      </c>
      <c r="O119" s="166"/>
    </row>
    <row r="120" spans="1:104" x14ac:dyDescent="0.25">
      <c r="A120" s="167">
        <v>26</v>
      </c>
      <c r="B120" s="168" t="s">
        <v>217</v>
      </c>
      <c r="C120" s="169" t="s">
        <v>218</v>
      </c>
      <c r="D120" s="170" t="s">
        <v>219</v>
      </c>
      <c r="E120" s="171">
        <v>1</v>
      </c>
      <c r="F120" s="200"/>
      <c r="G120" s="172">
        <f>E120*F120</f>
        <v>0</v>
      </c>
      <c r="O120" s="166">
        <v>2</v>
      </c>
      <c r="AA120" s="144">
        <v>12</v>
      </c>
      <c r="AB120" s="144">
        <v>0</v>
      </c>
      <c r="AC120" s="144">
        <v>152</v>
      </c>
      <c r="AZ120" s="144">
        <v>1</v>
      </c>
      <c r="BA120" s="144">
        <f>IF(AZ120=1,G120,0)</f>
        <v>0</v>
      </c>
      <c r="BB120" s="144">
        <f>IF(AZ120=2,G120,0)</f>
        <v>0</v>
      </c>
      <c r="BC120" s="144">
        <f>IF(AZ120=3,G120,0)</f>
        <v>0</v>
      </c>
      <c r="BD120" s="144">
        <f>IF(AZ120=4,G120,0)</f>
        <v>0</v>
      </c>
      <c r="BE120" s="144">
        <f>IF(AZ120=5,G120,0)</f>
        <v>0</v>
      </c>
      <c r="CA120" s="173">
        <v>12</v>
      </c>
      <c r="CB120" s="173">
        <v>0</v>
      </c>
      <c r="CZ120" s="144">
        <v>2E-3</v>
      </c>
    </row>
    <row r="121" spans="1:104" x14ac:dyDescent="0.25">
      <c r="A121" s="174"/>
      <c r="B121" s="176"/>
      <c r="C121" s="230" t="s">
        <v>220</v>
      </c>
      <c r="D121" s="231"/>
      <c r="E121" s="177">
        <v>0</v>
      </c>
      <c r="F121" s="178"/>
      <c r="G121" s="179"/>
      <c r="M121" s="175" t="s">
        <v>220</v>
      </c>
      <c r="O121" s="166"/>
    </row>
    <row r="122" spans="1:104" x14ac:dyDescent="0.25">
      <c r="A122" s="174"/>
      <c r="B122" s="176"/>
      <c r="C122" s="230" t="s">
        <v>221</v>
      </c>
      <c r="D122" s="231"/>
      <c r="E122" s="177">
        <v>1</v>
      </c>
      <c r="F122" s="178"/>
      <c r="G122" s="179"/>
      <c r="M122" s="175" t="s">
        <v>221</v>
      </c>
      <c r="O122" s="166"/>
    </row>
    <row r="123" spans="1:104" ht="13" x14ac:dyDescent="0.3">
      <c r="A123" s="180"/>
      <c r="B123" s="181" t="s">
        <v>75</v>
      </c>
      <c r="C123" s="182" t="str">
        <f>CONCATENATE(B106," ",C106)</f>
        <v>63 Podlahy a podlahové konstrukce</v>
      </c>
      <c r="D123" s="183"/>
      <c r="E123" s="184"/>
      <c r="F123" s="185"/>
      <c r="G123" s="186">
        <f>SUM(G106:G122)</f>
        <v>0</v>
      </c>
      <c r="O123" s="166">
        <v>4</v>
      </c>
      <c r="BA123" s="187">
        <f>SUM(BA106:BA122)</f>
        <v>0</v>
      </c>
      <c r="BB123" s="187">
        <f>SUM(BB106:BB122)</f>
        <v>0</v>
      </c>
      <c r="BC123" s="187">
        <f>SUM(BC106:BC122)</f>
        <v>0</v>
      </c>
      <c r="BD123" s="187">
        <f>SUM(BD106:BD122)</f>
        <v>0</v>
      </c>
      <c r="BE123" s="187">
        <f>SUM(BE106:BE122)</f>
        <v>0</v>
      </c>
    </row>
    <row r="124" spans="1:104" ht="13" x14ac:dyDescent="0.3">
      <c r="A124" s="159" t="s">
        <v>74</v>
      </c>
      <c r="B124" s="160" t="s">
        <v>222</v>
      </c>
      <c r="C124" s="161" t="s">
        <v>223</v>
      </c>
      <c r="D124" s="162"/>
      <c r="E124" s="163"/>
      <c r="F124" s="163"/>
      <c r="G124" s="164"/>
      <c r="H124" s="165"/>
      <c r="I124" s="165"/>
      <c r="O124" s="166">
        <v>1</v>
      </c>
    </row>
    <row r="125" spans="1:104" x14ac:dyDescent="0.25">
      <c r="A125" s="167">
        <v>27</v>
      </c>
      <c r="B125" s="168" t="s">
        <v>224</v>
      </c>
      <c r="C125" s="169" t="s">
        <v>225</v>
      </c>
      <c r="D125" s="170" t="s">
        <v>94</v>
      </c>
      <c r="E125" s="171">
        <v>8</v>
      </c>
      <c r="F125" s="200"/>
      <c r="G125" s="172">
        <f>E125*F125</f>
        <v>0</v>
      </c>
      <c r="O125" s="166">
        <v>2</v>
      </c>
      <c r="AA125" s="144">
        <v>1</v>
      </c>
      <c r="AB125" s="144">
        <v>1</v>
      </c>
      <c r="AC125" s="144">
        <v>1</v>
      </c>
      <c r="AZ125" s="144">
        <v>1</v>
      </c>
      <c r="BA125" s="144">
        <f>IF(AZ125=1,G125,0)</f>
        <v>0</v>
      </c>
      <c r="BB125" s="144">
        <f>IF(AZ125=2,G125,0)</f>
        <v>0</v>
      </c>
      <c r="BC125" s="144">
        <f>IF(AZ125=3,G125,0)</f>
        <v>0</v>
      </c>
      <c r="BD125" s="144">
        <f>IF(AZ125=4,G125,0)</f>
        <v>0</v>
      </c>
      <c r="BE125" s="144">
        <f>IF(AZ125=5,G125,0)</f>
        <v>0</v>
      </c>
      <c r="CA125" s="173">
        <v>1</v>
      </c>
      <c r="CB125" s="173">
        <v>1</v>
      </c>
      <c r="CZ125" s="144">
        <v>1.8970000000000001E-2</v>
      </c>
    </row>
    <row r="126" spans="1:104" x14ac:dyDescent="0.25">
      <c r="A126" s="174"/>
      <c r="B126" s="176"/>
      <c r="C126" s="230" t="s">
        <v>226</v>
      </c>
      <c r="D126" s="231"/>
      <c r="E126" s="177">
        <v>0</v>
      </c>
      <c r="F126" s="178"/>
      <c r="G126" s="179"/>
      <c r="M126" s="175" t="s">
        <v>226</v>
      </c>
      <c r="O126" s="166"/>
    </row>
    <row r="127" spans="1:104" x14ac:dyDescent="0.25">
      <c r="A127" s="174"/>
      <c r="B127" s="176"/>
      <c r="C127" s="230" t="s">
        <v>227</v>
      </c>
      <c r="D127" s="231"/>
      <c r="E127" s="177">
        <v>5</v>
      </c>
      <c r="F127" s="178"/>
      <c r="G127" s="179"/>
      <c r="M127" s="175" t="s">
        <v>227</v>
      </c>
      <c r="O127" s="166"/>
    </row>
    <row r="128" spans="1:104" x14ac:dyDescent="0.25">
      <c r="A128" s="174"/>
      <c r="B128" s="176"/>
      <c r="C128" s="230" t="s">
        <v>228</v>
      </c>
      <c r="D128" s="231"/>
      <c r="E128" s="177">
        <v>3</v>
      </c>
      <c r="F128" s="178"/>
      <c r="G128" s="179"/>
      <c r="M128" s="175" t="s">
        <v>228</v>
      </c>
      <c r="O128" s="166"/>
    </row>
    <row r="129" spans="1:104" x14ac:dyDescent="0.25">
      <c r="A129" s="167">
        <v>28</v>
      </c>
      <c r="B129" s="168" t="s">
        <v>229</v>
      </c>
      <c r="C129" s="169" t="s">
        <v>230</v>
      </c>
      <c r="D129" s="170" t="s">
        <v>94</v>
      </c>
      <c r="E129" s="171">
        <v>5</v>
      </c>
      <c r="F129" s="200"/>
      <c r="G129" s="172">
        <f>E129*F129</f>
        <v>0</v>
      </c>
      <c r="O129" s="166">
        <v>2</v>
      </c>
      <c r="AA129" s="144">
        <v>3</v>
      </c>
      <c r="AB129" s="144">
        <v>0</v>
      </c>
      <c r="AC129" s="144">
        <v>553307410</v>
      </c>
      <c r="AZ129" s="144">
        <v>1</v>
      </c>
      <c r="BA129" s="144">
        <f>IF(AZ129=1,G129,0)</f>
        <v>0</v>
      </c>
      <c r="BB129" s="144">
        <f>IF(AZ129=2,G129,0)</f>
        <v>0</v>
      </c>
      <c r="BC129" s="144">
        <f>IF(AZ129=3,G129,0)</f>
        <v>0</v>
      </c>
      <c r="BD129" s="144">
        <f>IF(AZ129=4,G129,0)</f>
        <v>0</v>
      </c>
      <c r="BE129" s="144">
        <f>IF(AZ129=5,G129,0)</f>
        <v>0</v>
      </c>
      <c r="CA129" s="173">
        <v>3</v>
      </c>
      <c r="CB129" s="173">
        <v>0</v>
      </c>
      <c r="CZ129" s="144">
        <v>2.1999999999999999E-2</v>
      </c>
    </row>
    <row r="130" spans="1:104" x14ac:dyDescent="0.25">
      <c r="A130" s="167">
        <v>29</v>
      </c>
      <c r="B130" s="168" t="s">
        <v>231</v>
      </c>
      <c r="C130" s="169" t="s">
        <v>232</v>
      </c>
      <c r="D130" s="170" t="s">
        <v>94</v>
      </c>
      <c r="E130" s="171">
        <v>3</v>
      </c>
      <c r="F130" s="200"/>
      <c r="G130" s="172">
        <f>E130*F130</f>
        <v>0</v>
      </c>
      <c r="O130" s="166">
        <v>2</v>
      </c>
      <c r="AA130" s="144">
        <v>3</v>
      </c>
      <c r="AB130" s="144">
        <v>0</v>
      </c>
      <c r="AC130" s="144">
        <v>553307420</v>
      </c>
      <c r="AZ130" s="144">
        <v>1</v>
      </c>
      <c r="BA130" s="144">
        <f>IF(AZ130=1,G130,0)</f>
        <v>0</v>
      </c>
      <c r="BB130" s="144">
        <f>IF(AZ130=2,G130,0)</f>
        <v>0</v>
      </c>
      <c r="BC130" s="144">
        <f>IF(AZ130=3,G130,0)</f>
        <v>0</v>
      </c>
      <c r="BD130" s="144">
        <f>IF(AZ130=4,G130,0)</f>
        <v>0</v>
      </c>
      <c r="BE130" s="144">
        <f>IF(AZ130=5,G130,0)</f>
        <v>0</v>
      </c>
      <c r="CA130" s="173">
        <v>3</v>
      </c>
      <c r="CB130" s="173">
        <v>0</v>
      </c>
      <c r="CZ130" s="144">
        <v>2.2599999999999999E-2</v>
      </c>
    </row>
    <row r="131" spans="1:104" ht="13" x14ac:dyDescent="0.3">
      <c r="A131" s="180"/>
      <c r="B131" s="181" t="s">
        <v>75</v>
      </c>
      <c r="C131" s="182" t="str">
        <f>CONCATENATE(B124," ",C124)</f>
        <v>64 Výplně otvorů</v>
      </c>
      <c r="D131" s="183"/>
      <c r="E131" s="184"/>
      <c r="F131" s="185"/>
      <c r="G131" s="186">
        <f>SUM(G124:G130)</f>
        <v>0</v>
      </c>
      <c r="O131" s="166">
        <v>4</v>
      </c>
      <c r="BA131" s="187">
        <f>SUM(BA124:BA130)</f>
        <v>0</v>
      </c>
      <c r="BB131" s="187">
        <f>SUM(BB124:BB130)</f>
        <v>0</v>
      </c>
      <c r="BC131" s="187">
        <f>SUM(BC124:BC130)</f>
        <v>0</v>
      </c>
      <c r="BD131" s="187">
        <f>SUM(BD124:BD130)</f>
        <v>0</v>
      </c>
      <c r="BE131" s="187">
        <f>SUM(BE124:BE130)</f>
        <v>0</v>
      </c>
    </row>
    <row r="132" spans="1:104" ht="13" x14ac:dyDescent="0.3">
      <c r="A132" s="159" t="s">
        <v>74</v>
      </c>
      <c r="B132" s="160" t="s">
        <v>233</v>
      </c>
      <c r="C132" s="161" t="s">
        <v>234</v>
      </c>
      <c r="D132" s="162"/>
      <c r="E132" s="163"/>
      <c r="F132" s="163"/>
      <c r="G132" s="164"/>
      <c r="H132" s="165"/>
      <c r="I132" s="165"/>
      <c r="O132" s="166">
        <v>1</v>
      </c>
    </row>
    <row r="133" spans="1:104" x14ac:dyDescent="0.25">
      <c r="A133" s="167">
        <v>30</v>
      </c>
      <c r="B133" s="168" t="s">
        <v>235</v>
      </c>
      <c r="C133" s="169" t="s">
        <v>236</v>
      </c>
      <c r="D133" s="170" t="s">
        <v>110</v>
      </c>
      <c r="E133" s="171">
        <v>105.12</v>
      </c>
      <c r="F133" s="200"/>
      <c r="G133" s="172">
        <f>E133*F133</f>
        <v>0</v>
      </c>
      <c r="O133" s="166">
        <v>2</v>
      </c>
      <c r="AA133" s="144">
        <v>1</v>
      </c>
      <c r="AB133" s="144">
        <v>1</v>
      </c>
      <c r="AC133" s="144">
        <v>1</v>
      </c>
      <c r="AZ133" s="144">
        <v>1</v>
      </c>
      <c r="BA133" s="144">
        <f>IF(AZ133=1,G133,0)</f>
        <v>0</v>
      </c>
      <c r="BB133" s="144">
        <f>IF(AZ133=2,G133,0)</f>
        <v>0</v>
      </c>
      <c r="BC133" s="144">
        <f>IF(AZ133=3,G133,0)</f>
        <v>0</v>
      </c>
      <c r="BD133" s="144">
        <f>IF(AZ133=4,G133,0)</f>
        <v>0</v>
      </c>
      <c r="BE133" s="144">
        <f>IF(AZ133=5,G133,0)</f>
        <v>0</v>
      </c>
      <c r="CA133" s="173">
        <v>1</v>
      </c>
      <c r="CB133" s="173">
        <v>1</v>
      </c>
      <c r="CZ133" s="144">
        <v>5.9199999999999999E-3</v>
      </c>
    </row>
    <row r="134" spans="1:104" x14ac:dyDescent="0.25">
      <c r="A134" s="174"/>
      <c r="B134" s="176"/>
      <c r="C134" s="230" t="s">
        <v>237</v>
      </c>
      <c r="D134" s="231"/>
      <c r="E134" s="177">
        <v>34.26</v>
      </c>
      <c r="F134" s="178"/>
      <c r="G134" s="179"/>
      <c r="M134" s="175" t="s">
        <v>237</v>
      </c>
      <c r="O134" s="166"/>
    </row>
    <row r="135" spans="1:104" x14ac:dyDescent="0.25">
      <c r="A135" s="174"/>
      <c r="B135" s="176"/>
      <c r="C135" s="230" t="s">
        <v>238</v>
      </c>
      <c r="D135" s="231"/>
      <c r="E135" s="177">
        <v>57.8</v>
      </c>
      <c r="F135" s="178"/>
      <c r="G135" s="179"/>
      <c r="M135" s="175" t="s">
        <v>238</v>
      </c>
      <c r="O135" s="166"/>
    </row>
    <row r="136" spans="1:104" x14ac:dyDescent="0.25">
      <c r="A136" s="174"/>
      <c r="B136" s="176"/>
      <c r="C136" s="230" t="s">
        <v>239</v>
      </c>
      <c r="D136" s="231"/>
      <c r="E136" s="177">
        <v>13.06</v>
      </c>
      <c r="F136" s="178"/>
      <c r="G136" s="179"/>
      <c r="M136" s="175" t="s">
        <v>239</v>
      </c>
      <c r="O136" s="166"/>
    </row>
    <row r="137" spans="1:104" ht="13" x14ac:dyDescent="0.3">
      <c r="A137" s="180"/>
      <c r="B137" s="181" t="s">
        <v>75</v>
      </c>
      <c r="C137" s="182" t="str">
        <f>CONCATENATE(B132," ",C132)</f>
        <v>94 Lešení a stavební výtahy</v>
      </c>
      <c r="D137" s="183"/>
      <c r="E137" s="184"/>
      <c r="F137" s="185"/>
      <c r="G137" s="186">
        <f>SUM(G132:G136)</f>
        <v>0</v>
      </c>
      <c r="O137" s="166">
        <v>4</v>
      </c>
      <c r="BA137" s="187">
        <f>SUM(BA132:BA136)</f>
        <v>0</v>
      </c>
      <c r="BB137" s="187">
        <f>SUM(BB132:BB136)</f>
        <v>0</v>
      </c>
      <c r="BC137" s="187">
        <f>SUM(BC132:BC136)</f>
        <v>0</v>
      </c>
      <c r="BD137" s="187">
        <f>SUM(BD132:BD136)</f>
        <v>0</v>
      </c>
      <c r="BE137" s="187">
        <f>SUM(BE132:BE136)</f>
        <v>0</v>
      </c>
    </row>
    <row r="138" spans="1:104" ht="13" x14ac:dyDescent="0.3">
      <c r="A138" s="159" t="s">
        <v>74</v>
      </c>
      <c r="B138" s="160" t="s">
        <v>240</v>
      </c>
      <c r="C138" s="161" t="s">
        <v>241</v>
      </c>
      <c r="D138" s="162"/>
      <c r="E138" s="163"/>
      <c r="F138" s="163"/>
      <c r="G138" s="164"/>
      <c r="H138" s="165"/>
      <c r="I138" s="165"/>
      <c r="O138" s="166">
        <v>1</v>
      </c>
    </row>
    <row r="139" spans="1:104" x14ac:dyDescent="0.25">
      <c r="A139" s="167">
        <v>31</v>
      </c>
      <c r="B139" s="168" t="s">
        <v>242</v>
      </c>
      <c r="C139" s="169" t="s">
        <v>243</v>
      </c>
      <c r="D139" s="170" t="s">
        <v>110</v>
      </c>
      <c r="E139" s="171">
        <v>125.32</v>
      </c>
      <c r="F139" s="200"/>
      <c r="G139" s="172">
        <f>E139*F139</f>
        <v>0</v>
      </c>
      <c r="O139" s="166">
        <v>2</v>
      </c>
      <c r="AA139" s="144">
        <v>1</v>
      </c>
      <c r="AB139" s="144">
        <v>1</v>
      </c>
      <c r="AC139" s="144">
        <v>1</v>
      </c>
      <c r="AZ139" s="144">
        <v>1</v>
      </c>
      <c r="BA139" s="144">
        <f>IF(AZ139=1,G139,0)</f>
        <v>0</v>
      </c>
      <c r="BB139" s="144">
        <f>IF(AZ139=2,G139,0)</f>
        <v>0</v>
      </c>
      <c r="BC139" s="144">
        <f>IF(AZ139=3,G139,0)</f>
        <v>0</v>
      </c>
      <c r="BD139" s="144">
        <f>IF(AZ139=4,G139,0)</f>
        <v>0</v>
      </c>
      <c r="BE139" s="144">
        <f>IF(AZ139=5,G139,0)</f>
        <v>0</v>
      </c>
      <c r="CA139" s="173">
        <v>1</v>
      </c>
      <c r="CB139" s="173">
        <v>1</v>
      </c>
      <c r="CZ139" s="144">
        <v>4.0000000000000003E-5</v>
      </c>
    </row>
    <row r="140" spans="1:104" x14ac:dyDescent="0.25">
      <c r="A140" s="174"/>
      <c r="B140" s="176"/>
      <c r="C140" s="230" t="s">
        <v>244</v>
      </c>
      <c r="D140" s="231"/>
      <c r="E140" s="177">
        <v>125.32</v>
      </c>
      <c r="F140" s="178"/>
      <c r="G140" s="179"/>
      <c r="M140" s="175" t="s">
        <v>244</v>
      </c>
      <c r="O140" s="166"/>
    </row>
    <row r="141" spans="1:104" ht="13" x14ac:dyDescent="0.3">
      <c r="A141" s="180"/>
      <c r="B141" s="181" t="s">
        <v>75</v>
      </c>
      <c r="C141" s="182" t="str">
        <f>CONCATENATE(B138," ",C138)</f>
        <v>95 Dokončovací konstrukce na pozemních stavbách</v>
      </c>
      <c r="D141" s="183"/>
      <c r="E141" s="184"/>
      <c r="F141" s="185"/>
      <c r="G141" s="186">
        <f>SUM(G138:G140)</f>
        <v>0</v>
      </c>
      <c r="O141" s="166">
        <v>4</v>
      </c>
      <c r="BA141" s="187">
        <f>SUM(BA138:BA140)</f>
        <v>0</v>
      </c>
      <c r="BB141" s="187">
        <f>SUM(BB138:BB140)</f>
        <v>0</v>
      </c>
      <c r="BC141" s="187">
        <f>SUM(BC138:BC140)</f>
        <v>0</v>
      </c>
      <c r="BD141" s="187">
        <f>SUM(BD138:BD140)</f>
        <v>0</v>
      </c>
      <c r="BE141" s="187">
        <f>SUM(BE138:BE140)</f>
        <v>0</v>
      </c>
    </row>
    <row r="142" spans="1:104" ht="13" x14ac:dyDescent="0.3">
      <c r="A142" s="159" t="s">
        <v>74</v>
      </c>
      <c r="B142" s="160" t="s">
        <v>245</v>
      </c>
      <c r="C142" s="161" t="s">
        <v>246</v>
      </c>
      <c r="D142" s="162"/>
      <c r="E142" s="163"/>
      <c r="F142" s="163"/>
      <c r="G142" s="164"/>
      <c r="H142" s="165"/>
      <c r="I142" s="165"/>
      <c r="O142" s="166">
        <v>1</v>
      </c>
    </row>
    <row r="143" spans="1:104" x14ac:dyDescent="0.25">
      <c r="A143" s="167">
        <v>32</v>
      </c>
      <c r="B143" s="168" t="s">
        <v>247</v>
      </c>
      <c r="C143" s="169" t="s">
        <v>248</v>
      </c>
      <c r="D143" s="170" t="s">
        <v>110</v>
      </c>
      <c r="E143" s="171">
        <v>4.2</v>
      </c>
      <c r="F143" s="200"/>
      <c r="G143" s="172">
        <f>E143*F143</f>
        <v>0</v>
      </c>
      <c r="O143" s="166">
        <v>2</v>
      </c>
      <c r="AA143" s="144">
        <v>1</v>
      </c>
      <c r="AB143" s="144">
        <v>1</v>
      </c>
      <c r="AC143" s="144">
        <v>1</v>
      </c>
      <c r="AZ143" s="144">
        <v>1</v>
      </c>
      <c r="BA143" s="144">
        <f>IF(AZ143=1,G143,0)</f>
        <v>0</v>
      </c>
      <c r="BB143" s="144">
        <f>IF(AZ143=2,G143,0)</f>
        <v>0</v>
      </c>
      <c r="BC143" s="144">
        <f>IF(AZ143=3,G143,0)</f>
        <v>0</v>
      </c>
      <c r="BD143" s="144">
        <f>IF(AZ143=4,G143,0)</f>
        <v>0</v>
      </c>
      <c r="BE143" s="144">
        <f>IF(AZ143=5,G143,0)</f>
        <v>0</v>
      </c>
      <c r="CA143" s="173">
        <v>1</v>
      </c>
      <c r="CB143" s="173">
        <v>1</v>
      </c>
      <c r="CZ143" s="144">
        <v>3.3E-4</v>
      </c>
    </row>
    <row r="144" spans="1:104" x14ac:dyDescent="0.25">
      <c r="A144" s="174"/>
      <c r="B144" s="176"/>
      <c r="C144" s="230" t="s">
        <v>249</v>
      </c>
      <c r="D144" s="231"/>
      <c r="E144" s="177">
        <v>4.2</v>
      </c>
      <c r="F144" s="178"/>
      <c r="G144" s="179"/>
      <c r="M144" s="175" t="s">
        <v>249</v>
      </c>
      <c r="O144" s="166"/>
    </row>
    <row r="145" spans="1:104" x14ac:dyDescent="0.25">
      <c r="A145" s="167">
        <v>33</v>
      </c>
      <c r="B145" s="168" t="s">
        <v>250</v>
      </c>
      <c r="C145" s="169" t="s">
        <v>251</v>
      </c>
      <c r="D145" s="170" t="s">
        <v>110</v>
      </c>
      <c r="E145" s="171">
        <v>1.44</v>
      </c>
      <c r="F145" s="200"/>
      <c r="G145" s="172">
        <f>E145*F145</f>
        <v>0</v>
      </c>
      <c r="O145" s="166">
        <v>2</v>
      </c>
      <c r="AA145" s="144">
        <v>1</v>
      </c>
      <c r="AB145" s="144">
        <v>1</v>
      </c>
      <c r="AC145" s="144">
        <v>1</v>
      </c>
      <c r="AZ145" s="144">
        <v>1</v>
      </c>
      <c r="BA145" s="144">
        <f>IF(AZ145=1,G145,0)</f>
        <v>0</v>
      </c>
      <c r="BB145" s="144">
        <f>IF(AZ145=2,G145,0)</f>
        <v>0</v>
      </c>
      <c r="BC145" s="144">
        <f>IF(AZ145=3,G145,0)</f>
        <v>0</v>
      </c>
      <c r="BD145" s="144">
        <f>IF(AZ145=4,G145,0)</f>
        <v>0</v>
      </c>
      <c r="BE145" s="144">
        <f>IF(AZ145=5,G145,0)</f>
        <v>0</v>
      </c>
      <c r="CA145" s="173">
        <v>1</v>
      </c>
      <c r="CB145" s="173">
        <v>1</v>
      </c>
      <c r="CZ145" s="144">
        <v>0</v>
      </c>
    </row>
    <row r="146" spans="1:104" x14ac:dyDescent="0.25">
      <c r="A146" s="174"/>
      <c r="B146" s="176"/>
      <c r="C146" s="230" t="s">
        <v>196</v>
      </c>
      <c r="D146" s="231"/>
      <c r="E146" s="177">
        <v>0</v>
      </c>
      <c r="F146" s="178"/>
      <c r="G146" s="179"/>
      <c r="M146" s="175" t="s">
        <v>196</v>
      </c>
      <c r="O146" s="166"/>
    </row>
    <row r="147" spans="1:104" x14ac:dyDescent="0.25">
      <c r="A147" s="174"/>
      <c r="B147" s="176"/>
      <c r="C147" s="230" t="s">
        <v>197</v>
      </c>
      <c r="D147" s="231"/>
      <c r="E147" s="177">
        <v>1.44</v>
      </c>
      <c r="F147" s="178"/>
      <c r="G147" s="179"/>
      <c r="M147" s="175" t="s">
        <v>197</v>
      </c>
      <c r="O147" s="166"/>
    </row>
    <row r="148" spans="1:104" x14ac:dyDescent="0.25">
      <c r="A148" s="167">
        <v>34</v>
      </c>
      <c r="B148" s="168" t="s">
        <v>252</v>
      </c>
      <c r="C148" s="169" t="s">
        <v>253</v>
      </c>
      <c r="D148" s="170" t="s">
        <v>94</v>
      </c>
      <c r="E148" s="171">
        <v>1</v>
      </c>
      <c r="F148" s="200"/>
      <c r="G148" s="172">
        <f>E148*F148</f>
        <v>0</v>
      </c>
      <c r="O148" s="166">
        <v>2</v>
      </c>
      <c r="AA148" s="144">
        <v>1</v>
      </c>
      <c r="AB148" s="144">
        <v>1</v>
      </c>
      <c r="AC148" s="144">
        <v>1</v>
      </c>
      <c r="AZ148" s="144">
        <v>1</v>
      </c>
      <c r="BA148" s="144">
        <f>IF(AZ148=1,G148,0)</f>
        <v>0</v>
      </c>
      <c r="BB148" s="144">
        <f>IF(AZ148=2,G148,0)</f>
        <v>0</v>
      </c>
      <c r="BC148" s="144">
        <f>IF(AZ148=3,G148,0)</f>
        <v>0</v>
      </c>
      <c r="BD148" s="144">
        <f>IF(AZ148=4,G148,0)</f>
        <v>0</v>
      </c>
      <c r="BE148" s="144">
        <f>IF(AZ148=5,G148,0)</f>
        <v>0</v>
      </c>
      <c r="CA148" s="173">
        <v>1</v>
      </c>
      <c r="CB148" s="173">
        <v>1</v>
      </c>
      <c r="CZ148" s="144">
        <v>0</v>
      </c>
    </row>
    <row r="149" spans="1:104" x14ac:dyDescent="0.25">
      <c r="A149" s="174"/>
      <c r="B149" s="176"/>
      <c r="C149" s="230" t="s">
        <v>254</v>
      </c>
      <c r="D149" s="231"/>
      <c r="E149" s="177">
        <v>1</v>
      </c>
      <c r="F149" s="178"/>
      <c r="G149" s="179"/>
      <c r="M149" s="175" t="s">
        <v>254</v>
      </c>
      <c r="O149" s="166"/>
    </row>
    <row r="150" spans="1:104" x14ac:dyDescent="0.25">
      <c r="A150" s="167">
        <v>35</v>
      </c>
      <c r="B150" s="168" t="s">
        <v>255</v>
      </c>
      <c r="C150" s="169" t="s">
        <v>256</v>
      </c>
      <c r="D150" s="170" t="s">
        <v>88</v>
      </c>
      <c r="E150" s="171">
        <v>0.1988</v>
      </c>
      <c r="F150" s="200"/>
      <c r="G150" s="172">
        <f>E150*F150</f>
        <v>0</v>
      </c>
      <c r="O150" s="166">
        <v>2</v>
      </c>
      <c r="AA150" s="144">
        <v>1</v>
      </c>
      <c r="AB150" s="144">
        <v>1</v>
      </c>
      <c r="AC150" s="144">
        <v>1</v>
      </c>
      <c r="AZ150" s="144">
        <v>1</v>
      </c>
      <c r="BA150" s="144">
        <f>IF(AZ150=1,G150,0)</f>
        <v>0</v>
      </c>
      <c r="BB150" s="144">
        <f>IF(AZ150=2,G150,0)</f>
        <v>0</v>
      </c>
      <c r="BC150" s="144">
        <f>IF(AZ150=3,G150,0)</f>
        <v>0</v>
      </c>
      <c r="BD150" s="144">
        <f>IF(AZ150=4,G150,0)</f>
        <v>0</v>
      </c>
      <c r="BE150" s="144">
        <f>IF(AZ150=5,G150,0)</f>
        <v>0</v>
      </c>
      <c r="CA150" s="173">
        <v>1</v>
      </c>
      <c r="CB150" s="173">
        <v>1</v>
      </c>
      <c r="CZ150" s="144">
        <v>0</v>
      </c>
    </row>
    <row r="151" spans="1:104" x14ac:dyDescent="0.25">
      <c r="A151" s="167">
        <v>36</v>
      </c>
      <c r="B151" s="168" t="s">
        <v>257</v>
      </c>
      <c r="C151" s="169" t="s">
        <v>258</v>
      </c>
      <c r="D151" s="170" t="s">
        <v>88</v>
      </c>
      <c r="E151" s="171">
        <v>7.9200000000000007E-2</v>
      </c>
      <c r="F151" s="200"/>
      <c r="G151" s="172">
        <f>E151*F151</f>
        <v>0</v>
      </c>
      <c r="O151" s="166">
        <v>2</v>
      </c>
      <c r="AA151" s="144">
        <v>1</v>
      </c>
      <c r="AB151" s="144">
        <v>1</v>
      </c>
      <c r="AC151" s="144">
        <v>1</v>
      </c>
      <c r="AZ151" s="144">
        <v>1</v>
      </c>
      <c r="BA151" s="144">
        <f>IF(AZ151=1,G151,0)</f>
        <v>0</v>
      </c>
      <c r="BB151" s="144">
        <f>IF(AZ151=2,G151,0)</f>
        <v>0</v>
      </c>
      <c r="BC151" s="144">
        <f>IF(AZ151=3,G151,0)</f>
        <v>0</v>
      </c>
      <c r="BD151" s="144">
        <f>IF(AZ151=4,G151,0)</f>
        <v>0</v>
      </c>
      <c r="BE151" s="144">
        <f>IF(AZ151=5,G151,0)</f>
        <v>0</v>
      </c>
      <c r="CA151" s="173">
        <v>1</v>
      </c>
      <c r="CB151" s="173">
        <v>1</v>
      </c>
      <c r="CZ151" s="144">
        <v>0</v>
      </c>
    </row>
    <row r="152" spans="1:104" ht="13" x14ac:dyDescent="0.3">
      <c r="A152" s="180"/>
      <c r="B152" s="181" t="s">
        <v>75</v>
      </c>
      <c r="C152" s="182" t="str">
        <f>CONCATENATE(B142," ",C142)</f>
        <v>96 Bourání konstrukcí</v>
      </c>
      <c r="D152" s="183"/>
      <c r="E152" s="184"/>
      <c r="F152" s="185"/>
      <c r="G152" s="186">
        <f>SUM(G142:G151)</f>
        <v>0</v>
      </c>
      <c r="O152" s="166">
        <v>4</v>
      </c>
      <c r="BA152" s="187">
        <f>SUM(BA142:BA151)</f>
        <v>0</v>
      </c>
      <c r="BB152" s="187">
        <f>SUM(BB142:BB151)</f>
        <v>0</v>
      </c>
      <c r="BC152" s="187">
        <f>SUM(BC142:BC151)</f>
        <v>0</v>
      </c>
      <c r="BD152" s="187">
        <f>SUM(BD142:BD151)</f>
        <v>0</v>
      </c>
      <c r="BE152" s="187">
        <f>SUM(BE142:BE151)</f>
        <v>0</v>
      </c>
    </row>
    <row r="153" spans="1:104" ht="13" x14ac:dyDescent="0.3">
      <c r="A153" s="159" t="s">
        <v>74</v>
      </c>
      <c r="B153" s="160" t="s">
        <v>259</v>
      </c>
      <c r="C153" s="161" t="s">
        <v>260</v>
      </c>
      <c r="D153" s="162"/>
      <c r="E153" s="163"/>
      <c r="F153" s="163"/>
      <c r="G153" s="164"/>
      <c r="H153" s="165"/>
      <c r="I153" s="165"/>
      <c r="O153" s="166">
        <v>1</v>
      </c>
    </row>
    <row r="154" spans="1:104" x14ac:dyDescent="0.25">
      <c r="A154" s="167">
        <v>37</v>
      </c>
      <c r="B154" s="168" t="s">
        <v>261</v>
      </c>
      <c r="C154" s="169" t="s">
        <v>262</v>
      </c>
      <c r="D154" s="170" t="s">
        <v>94</v>
      </c>
      <c r="E154" s="171">
        <v>2.15</v>
      </c>
      <c r="F154" s="200"/>
      <c r="G154" s="172">
        <f>E154*F154</f>
        <v>0</v>
      </c>
      <c r="O154" s="166">
        <v>2</v>
      </c>
      <c r="AA154" s="144">
        <v>1</v>
      </c>
      <c r="AB154" s="144">
        <v>1</v>
      </c>
      <c r="AC154" s="144">
        <v>1</v>
      </c>
      <c r="AZ154" s="144">
        <v>1</v>
      </c>
      <c r="BA154" s="144">
        <f>IF(AZ154=1,G154,0)</f>
        <v>0</v>
      </c>
      <c r="BB154" s="144">
        <f>IF(AZ154=2,G154,0)</f>
        <v>0</v>
      </c>
      <c r="BC154" s="144">
        <f>IF(AZ154=3,G154,0)</f>
        <v>0</v>
      </c>
      <c r="BD154" s="144">
        <f>IF(AZ154=4,G154,0)</f>
        <v>0</v>
      </c>
      <c r="BE154" s="144">
        <f>IF(AZ154=5,G154,0)</f>
        <v>0</v>
      </c>
      <c r="CA154" s="173">
        <v>1</v>
      </c>
      <c r="CB154" s="173">
        <v>1</v>
      </c>
      <c r="CZ154" s="144">
        <v>1.33E-3</v>
      </c>
    </row>
    <row r="155" spans="1:104" x14ac:dyDescent="0.25">
      <c r="A155" s="174"/>
      <c r="B155" s="176"/>
      <c r="C155" s="230" t="s">
        <v>263</v>
      </c>
      <c r="D155" s="231"/>
      <c r="E155" s="177">
        <v>0</v>
      </c>
      <c r="F155" s="178"/>
      <c r="G155" s="179"/>
      <c r="M155" s="175" t="s">
        <v>263</v>
      </c>
      <c r="O155" s="166"/>
    </row>
    <row r="156" spans="1:104" x14ac:dyDescent="0.25">
      <c r="A156" s="174"/>
      <c r="B156" s="176"/>
      <c r="C156" s="230" t="s">
        <v>264</v>
      </c>
      <c r="D156" s="231"/>
      <c r="E156" s="177">
        <v>2.15</v>
      </c>
      <c r="F156" s="178"/>
      <c r="G156" s="179"/>
      <c r="M156" s="175" t="s">
        <v>264</v>
      </c>
      <c r="O156" s="166"/>
    </row>
    <row r="157" spans="1:104" x14ac:dyDescent="0.25">
      <c r="A157" s="167">
        <v>38</v>
      </c>
      <c r="B157" s="168" t="s">
        <v>265</v>
      </c>
      <c r="C157" s="169" t="s">
        <v>266</v>
      </c>
      <c r="D157" s="170" t="s">
        <v>161</v>
      </c>
      <c r="E157" s="171">
        <v>3.31</v>
      </c>
      <c r="F157" s="200"/>
      <c r="G157" s="172">
        <f>E157*F157</f>
        <v>0</v>
      </c>
      <c r="O157" s="166">
        <v>2</v>
      </c>
      <c r="AA157" s="144">
        <v>1</v>
      </c>
      <c r="AB157" s="144">
        <v>1</v>
      </c>
      <c r="AC157" s="144">
        <v>1</v>
      </c>
      <c r="AZ157" s="144">
        <v>1</v>
      </c>
      <c r="BA157" s="144">
        <f>IF(AZ157=1,G157,0)</f>
        <v>0</v>
      </c>
      <c r="BB157" s="144">
        <f>IF(AZ157=2,G157,0)</f>
        <v>0</v>
      </c>
      <c r="BC157" s="144">
        <f>IF(AZ157=3,G157,0)</f>
        <v>0</v>
      </c>
      <c r="BD157" s="144">
        <f>IF(AZ157=4,G157,0)</f>
        <v>0</v>
      </c>
      <c r="BE157" s="144">
        <f>IF(AZ157=5,G157,0)</f>
        <v>0</v>
      </c>
      <c r="CA157" s="173">
        <v>1</v>
      </c>
      <c r="CB157" s="173">
        <v>1</v>
      </c>
      <c r="CZ157" s="144">
        <v>4.8999999999999998E-4</v>
      </c>
    </row>
    <row r="158" spans="1:104" x14ac:dyDescent="0.25">
      <c r="A158" s="174"/>
      <c r="B158" s="176"/>
      <c r="C158" s="230" t="s">
        <v>267</v>
      </c>
      <c r="D158" s="231"/>
      <c r="E158" s="177">
        <v>0</v>
      </c>
      <c r="F158" s="178"/>
      <c r="G158" s="179"/>
      <c r="M158" s="175" t="s">
        <v>267</v>
      </c>
      <c r="O158" s="166"/>
    </row>
    <row r="159" spans="1:104" x14ac:dyDescent="0.25">
      <c r="A159" s="174"/>
      <c r="B159" s="176"/>
      <c r="C159" s="230" t="s">
        <v>268</v>
      </c>
      <c r="D159" s="231"/>
      <c r="E159" s="177">
        <v>1.82</v>
      </c>
      <c r="F159" s="178"/>
      <c r="G159" s="179"/>
      <c r="M159" s="175" t="s">
        <v>268</v>
      </c>
      <c r="O159" s="166"/>
    </row>
    <row r="160" spans="1:104" x14ac:dyDescent="0.25">
      <c r="A160" s="174"/>
      <c r="B160" s="176"/>
      <c r="C160" s="230" t="s">
        <v>269</v>
      </c>
      <c r="D160" s="231"/>
      <c r="E160" s="177">
        <v>1.49</v>
      </c>
      <c r="F160" s="178"/>
      <c r="G160" s="179"/>
      <c r="M160" s="175" t="s">
        <v>269</v>
      </c>
      <c r="O160" s="166"/>
    </row>
    <row r="161" spans="1:104" x14ac:dyDescent="0.25">
      <c r="A161" s="167">
        <v>39</v>
      </c>
      <c r="B161" s="168" t="s">
        <v>270</v>
      </c>
      <c r="C161" s="169" t="s">
        <v>271</v>
      </c>
      <c r="D161" s="170" t="s">
        <v>161</v>
      </c>
      <c r="E161" s="171">
        <v>17</v>
      </c>
      <c r="F161" s="200"/>
      <c r="G161" s="172">
        <f>E161*F161</f>
        <v>0</v>
      </c>
      <c r="O161" s="166">
        <v>2</v>
      </c>
      <c r="AA161" s="144">
        <v>1</v>
      </c>
      <c r="AB161" s="144">
        <v>1</v>
      </c>
      <c r="AC161" s="144">
        <v>1</v>
      </c>
      <c r="AZ161" s="144">
        <v>1</v>
      </c>
      <c r="BA161" s="144">
        <f>IF(AZ161=1,G161,0)</f>
        <v>0</v>
      </c>
      <c r="BB161" s="144">
        <f>IF(AZ161=2,G161,0)</f>
        <v>0</v>
      </c>
      <c r="BC161" s="144">
        <f>IF(AZ161=3,G161,0)</f>
        <v>0</v>
      </c>
      <c r="BD161" s="144">
        <f>IF(AZ161=4,G161,0)</f>
        <v>0</v>
      </c>
      <c r="BE161" s="144">
        <f>IF(AZ161=5,G161,0)</f>
        <v>0</v>
      </c>
      <c r="CA161" s="173">
        <v>1</v>
      </c>
      <c r="CB161" s="173">
        <v>1</v>
      </c>
      <c r="CZ161" s="144">
        <v>4.8999999999999998E-4</v>
      </c>
    </row>
    <row r="162" spans="1:104" x14ac:dyDescent="0.25">
      <c r="A162" s="174"/>
      <c r="B162" s="176"/>
      <c r="C162" s="230" t="s">
        <v>272</v>
      </c>
      <c r="D162" s="231"/>
      <c r="E162" s="177">
        <v>0</v>
      </c>
      <c r="F162" s="178"/>
      <c r="G162" s="179"/>
      <c r="M162" s="175" t="s">
        <v>272</v>
      </c>
      <c r="O162" s="166"/>
    </row>
    <row r="163" spans="1:104" x14ac:dyDescent="0.25">
      <c r="A163" s="174"/>
      <c r="B163" s="176"/>
      <c r="C163" s="230" t="s">
        <v>273</v>
      </c>
      <c r="D163" s="231"/>
      <c r="E163" s="177">
        <v>17</v>
      </c>
      <c r="F163" s="178"/>
      <c r="G163" s="179"/>
      <c r="M163" s="175" t="s">
        <v>273</v>
      </c>
      <c r="O163" s="166"/>
    </row>
    <row r="164" spans="1:104" x14ac:dyDescent="0.25">
      <c r="A164" s="167">
        <v>40</v>
      </c>
      <c r="B164" s="168" t="s">
        <v>274</v>
      </c>
      <c r="C164" s="169" t="s">
        <v>275</v>
      </c>
      <c r="D164" s="170" t="s">
        <v>161</v>
      </c>
      <c r="E164" s="171">
        <v>0.95</v>
      </c>
      <c r="F164" s="200"/>
      <c r="G164" s="172">
        <f>E164*F164</f>
        <v>0</v>
      </c>
      <c r="O164" s="166">
        <v>2</v>
      </c>
      <c r="AA164" s="144">
        <v>1</v>
      </c>
      <c r="AB164" s="144">
        <v>1</v>
      </c>
      <c r="AC164" s="144">
        <v>1</v>
      </c>
      <c r="AZ164" s="144">
        <v>1</v>
      </c>
      <c r="BA164" s="144">
        <f>IF(AZ164=1,G164,0)</f>
        <v>0</v>
      </c>
      <c r="BB164" s="144">
        <f>IF(AZ164=2,G164,0)</f>
        <v>0</v>
      </c>
      <c r="BC164" s="144">
        <f>IF(AZ164=3,G164,0)</f>
        <v>0</v>
      </c>
      <c r="BD164" s="144">
        <f>IF(AZ164=4,G164,0)</f>
        <v>0</v>
      </c>
      <c r="BE164" s="144">
        <f>IF(AZ164=5,G164,0)</f>
        <v>0</v>
      </c>
      <c r="CA164" s="173">
        <v>1</v>
      </c>
      <c r="CB164" s="173">
        <v>1</v>
      </c>
      <c r="CZ164" s="144">
        <v>4.8999999999999998E-4</v>
      </c>
    </row>
    <row r="165" spans="1:104" x14ac:dyDescent="0.25">
      <c r="A165" s="174"/>
      <c r="B165" s="176"/>
      <c r="C165" s="230" t="s">
        <v>276</v>
      </c>
      <c r="D165" s="231"/>
      <c r="E165" s="177">
        <v>0</v>
      </c>
      <c r="F165" s="178"/>
      <c r="G165" s="179"/>
      <c r="M165" s="175" t="s">
        <v>276</v>
      </c>
      <c r="O165" s="166"/>
    </row>
    <row r="166" spans="1:104" x14ac:dyDescent="0.25">
      <c r="A166" s="174"/>
      <c r="B166" s="176"/>
      <c r="C166" s="230" t="s">
        <v>277</v>
      </c>
      <c r="D166" s="231"/>
      <c r="E166" s="177">
        <v>0.95</v>
      </c>
      <c r="F166" s="178"/>
      <c r="G166" s="179"/>
      <c r="M166" s="175" t="s">
        <v>277</v>
      </c>
      <c r="O166" s="166"/>
    </row>
    <row r="167" spans="1:104" x14ac:dyDescent="0.25">
      <c r="A167" s="167">
        <v>41</v>
      </c>
      <c r="B167" s="168" t="s">
        <v>278</v>
      </c>
      <c r="C167" s="169" t="s">
        <v>279</v>
      </c>
      <c r="D167" s="170" t="s">
        <v>110</v>
      </c>
      <c r="E167" s="171">
        <v>8.6850000000000005</v>
      </c>
      <c r="F167" s="200"/>
      <c r="G167" s="172">
        <f>E167*F167</f>
        <v>0</v>
      </c>
      <c r="O167" s="166">
        <v>2</v>
      </c>
      <c r="AA167" s="144">
        <v>1</v>
      </c>
      <c r="AB167" s="144">
        <v>1</v>
      </c>
      <c r="AC167" s="144">
        <v>1</v>
      </c>
      <c r="AZ167" s="144">
        <v>1</v>
      </c>
      <c r="BA167" s="144">
        <f>IF(AZ167=1,G167,0)</f>
        <v>0</v>
      </c>
      <c r="BB167" s="144">
        <f>IF(AZ167=2,G167,0)</f>
        <v>0</v>
      </c>
      <c r="BC167" s="144">
        <f>IF(AZ167=3,G167,0)</f>
        <v>0</v>
      </c>
      <c r="BD167" s="144">
        <f>IF(AZ167=4,G167,0)</f>
        <v>0</v>
      </c>
      <c r="BE167" s="144">
        <f>IF(AZ167=5,G167,0)</f>
        <v>0</v>
      </c>
      <c r="CA167" s="173">
        <v>1</v>
      </c>
      <c r="CB167" s="173">
        <v>1</v>
      </c>
      <c r="CZ167" s="144">
        <v>0</v>
      </c>
    </row>
    <row r="168" spans="1:104" x14ac:dyDescent="0.25">
      <c r="A168" s="174"/>
      <c r="B168" s="176"/>
      <c r="C168" s="230" t="s">
        <v>280</v>
      </c>
      <c r="D168" s="231"/>
      <c r="E168" s="177">
        <v>4.9800000000000004</v>
      </c>
      <c r="F168" s="178"/>
      <c r="G168" s="179"/>
      <c r="M168" s="175" t="s">
        <v>280</v>
      </c>
      <c r="O168" s="166"/>
    </row>
    <row r="169" spans="1:104" x14ac:dyDescent="0.25">
      <c r="A169" s="174"/>
      <c r="B169" s="176"/>
      <c r="C169" s="230" t="s">
        <v>281</v>
      </c>
      <c r="D169" s="231"/>
      <c r="E169" s="177">
        <v>3.7050000000000001</v>
      </c>
      <c r="F169" s="178"/>
      <c r="G169" s="179"/>
      <c r="M169" s="175" t="s">
        <v>281</v>
      </c>
      <c r="O169" s="166"/>
    </row>
    <row r="170" spans="1:104" x14ac:dyDescent="0.25">
      <c r="A170" s="167">
        <v>42</v>
      </c>
      <c r="B170" s="168" t="s">
        <v>282</v>
      </c>
      <c r="C170" s="169" t="s">
        <v>283</v>
      </c>
      <c r="D170" s="170" t="s">
        <v>284</v>
      </c>
      <c r="E170" s="171">
        <v>10</v>
      </c>
      <c r="F170" s="200"/>
      <c r="G170" s="172">
        <f t="shared" ref="G170:G179" si="0">E170*F170</f>
        <v>0</v>
      </c>
      <c r="O170" s="166">
        <v>2</v>
      </c>
      <c r="AA170" s="144">
        <v>1</v>
      </c>
      <c r="AB170" s="144">
        <v>1</v>
      </c>
      <c r="AC170" s="144">
        <v>1</v>
      </c>
      <c r="AZ170" s="144">
        <v>1</v>
      </c>
      <c r="BA170" s="144">
        <f t="shared" ref="BA170:BA179" si="1">IF(AZ170=1,G170,0)</f>
        <v>0</v>
      </c>
      <c r="BB170" s="144">
        <f t="shared" ref="BB170:BB179" si="2">IF(AZ170=2,G170,0)</f>
        <v>0</v>
      </c>
      <c r="BC170" s="144">
        <f t="shared" ref="BC170:BC179" si="3">IF(AZ170=3,G170,0)</f>
        <v>0</v>
      </c>
      <c r="BD170" s="144">
        <f t="shared" ref="BD170:BD179" si="4">IF(AZ170=4,G170,0)</f>
        <v>0</v>
      </c>
      <c r="BE170" s="144">
        <f t="shared" ref="BE170:BE179" si="5">IF(AZ170=5,G170,0)</f>
        <v>0</v>
      </c>
      <c r="CA170" s="173">
        <v>1</v>
      </c>
      <c r="CB170" s="173">
        <v>1</v>
      </c>
      <c r="CZ170" s="144">
        <v>0</v>
      </c>
    </row>
    <row r="171" spans="1:104" x14ac:dyDescent="0.25">
      <c r="A171" s="167">
        <v>43</v>
      </c>
      <c r="B171" s="168" t="s">
        <v>285</v>
      </c>
      <c r="C171" s="169" t="s">
        <v>286</v>
      </c>
      <c r="D171" s="170" t="s">
        <v>88</v>
      </c>
      <c r="E171" s="171">
        <v>1.762148</v>
      </c>
      <c r="F171" s="200"/>
      <c r="G171" s="172">
        <f t="shared" si="0"/>
        <v>0</v>
      </c>
      <c r="O171" s="166">
        <v>2</v>
      </c>
      <c r="AA171" s="144">
        <v>8</v>
      </c>
      <c r="AB171" s="144">
        <v>0</v>
      </c>
      <c r="AC171" s="144">
        <v>3</v>
      </c>
      <c r="AZ171" s="144">
        <v>1</v>
      </c>
      <c r="BA171" s="144">
        <f t="shared" si="1"/>
        <v>0</v>
      </c>
      <c r="BB171" s="144">
        <f t="shared" si="2"/>
        <v>0</v>
      </c>
      <c r="BC171" s="144">
        <f t="shared" si="3"/>
        <v>0</v>
      </c>
      <c r="BD171" s="144">
        <f t="shared" si="4"/>
        <v>0</v>
      </c>
      <c r="BE171" s="144">
        <f t="shared" si="5"/>
        <v>0</v>
      </c>
      <c r="CA171" s="173">
        <v>8</v>
      </c>
      <c r="CB171" s="173">
        <v>0</v>
      </c>
      <c r="CZ171" s="144">
        <v>0</v>
      </c>
    </row>
    <row r="172" spans="1:104" x14ac:dyDescent="0.25">
      <c r="A172" s="167">
        <v>44</v>
      </c>
      <c r="B172" s="168" t="s">
        <v>287</v>
      </c>
      <c r="C172" s="169" t="s">
        <v>288</v>
      </c>
      <c r="D172" s="170" t="s">
        <v>88</v>
      </c>
      <c r="E172" s="171">
        <v>1.762148</v>
      </c>
      <c r="F172" s="200"/>
      <c r="G172" s="172">
        <f t="shared" si="0"/>
        <v>0</v>
      </c>
      <c r="O172" s="166">
        <v>2</v>
      </c>
      <c r="AA172" s="144">
        <v>8</v>
      </c>
      <c r="AB172" s="144">
        <v>0</v>
      </c>
      <c r="AC172" s="144">
        <v>3</v>
      </c>
      <c r="AZ172" s="144">
        <v>1</v>
      </c>
      <c r="BA172" s="144">
        <f t="shared" si="1"/>
        <v>0</v>
      </c>
      <c r="BB172" s="144">
        <f t="shared" si="2"/>
        <v>0</v>
      </c>
      <c r="BC172" s="144">
        <f t="shared" si="3"/>
        <v>0</v>
      </c>
      <c r="BD172" s="144">
        <f t="shared" si="4"/>
        <v>0</v>
      </c>
      <c r="BE172" s="144">
        <f t="shared" si="5"/>
        <v>0</v>
      </c>
      <c r="CA172" s="173">
        <v>8</v>
      </c>
      <c r="CB172" s="173">
        <v>0</v>
      </c>
      <c r="CZ172" s="144">
        <v>0</v>
      </c>
    </row>
    <row r="173" spans="1:104" x14ac:dyDescent="0.25">
      <c r="A173" s="167">
        <v>45</v>
      </c>
      <c r="B173" s="168" t="s">
        <v>289</v>
      </c>
      <c r="C173" s="169" t="s">
        <v>290</v>
      </c>
      <c r="D173" s="170" t="s">
        <v>88</v>
      </c>
      <c r="E173" s="171">
        <v>15.859332</v>
      </c>
      <c r="F173" s="200"/>
      <c r="G173" s="172">
        <f t="shared" si="0"/>
        <v>0</v>
      </c>
      <c r="O173" s="166">
        <v>2</v>
      </c>
      <c r="AA173" s="144">
        <v>8</v>
      </c>
      <c r="AB173" s="144">
        <v>0</v>
      </c>
      <c r="AC173" s="144">
        <v>3</v>
      </c>
      <c r="AZ173" s="144">
        <v>1</v>
      </c>
      <c r="BA173" s="144">
        <f t="shared" si="1"/>
        <v>0</v>
      </c>
      <c r="BB173" s="144">
        <f t="shared" si="2"/>
        <v>0</v>
      </c>
      <c r="BC173" s="144">
        <f t="shared" si="3"/>
        <v>0</v>
      </c>
      <c r="BD173" s="144">
        <f t="shared" si="4"/>
        <v>0</v>
      </c>
      <c r="BE173" s="144">
        <f t="shared" si="5"/>
        <v>0</v>
      </c>
      <c r="CA173" s="173">
        <v>8</v>
      </c>
      <c r="CB173" s="173">
        <v>0</v>
      </c>
      <c r="CZ173" s="144">
        <v>0</v>
      </c>
    </row>
    <row r="174" spans="1:104" x14ac:dyDescent="0.25">
      <c r="A174" s="167">
        <v>46</v>
      </c>
      <c r="B174" s="168" t="s">
        <v>291</v>
      </c>
      <c r="C174" s="169" t="s">
        <v>292</v>
      </c>
      <c r="D174" s="170" t="s">
        <v>88</v>
      </c>
      <c r="E174" s="171">
        <v>1.762148</v>
      </c>
      <c r="F174" s="200"/>
      <c r="G174" s="172">
        <f t="shared" si="0"/>
        <v>0</v>
      </c>
      <c r="O174" s="166">
        <v>2</v>
      </c>
      <c r="AA174" s="144">
        <v>8</v>
      </c>
      <c r="AB174" s="144">
        <v>0</v>
      </c>
      <c r="AC174" s="144">
        <v>3</v>
      </c>
      <c r="AZ174" s="144">
        <v>1</v>
      </c>
      <c r="BA174" s="144">
        <f t="shared" si="1"/>
        <v>0</v>
      </c>
      <c r="BB174" s="144">
        <f t="shared" si="2"/>
        <v>0</v>
      </c>
      <c r="BC174" s="144">
        <f t="shared" si="3"/>
        <v>0</v>
      </c>
      <c r="BD174" s="144">
        <f t="shared" si="4"/>
        <v>0</v>
      </c>
      <c r="BE174" s="144">
        <f t="shared" si="5"/>
        <v>0</v>
      </c>
      <c r="CA174" s="173">
        <v>8</v>
      </c>
      <c r="CB174" s="173">
        <v>0</v>
      </c>
      <c r="CZ174" s="144">
        <v>0</v>
      </c>
    </row>
    <row r="175" spans="1:104" x14ac:dyDescent="0.25">
      <c r="A175" s="167">
        <v>47</v>
      </c>
      <c r="B175" s="168" t="s">
        <v>293</v>
      </c>
      <c r="C175" s="169" t="s">
        <v>294</v>
      </c>
      <c r="D175" s="170" t="s">
        <v>88</v>
      </c>
      <c r="E175" s="171">
        <v>5.2864440000000004</v>
      </c>
      <c r="F175" s="200"/>
      <c r="G175" s="172">
        <f t="shared" si="0"/>
        <v>0</v>
      </c>
      <c r="O175" s="166">
        <v>2</v>
      </c>
      <c r="AA175" s="144">
        <v>8</v>
      </c>
      <c r="AB175" s="144">
        <v>0</v>
      </c>
      <c r="AC175" s="144">
        <v>3</v>
      </c>
      <c r="AZ175" s="144">
        <v>1</v>
      </c>
      <c r="BA175" s="144">
        <f t="shared" si="1"/>
        <v>0</v>
      </c>
      <c r="BB175" s="144">
        <f t="shared" si="2"/>
        <v>0</v>
      </c>
      <c r="BC175" s="144">
        <f t="shared" si="3"/>
        <v>0</v>
      </c>
      <c r="BD175" s="144">
        <f t="shared" si="4"/>
        <v>0</v>
      </c>
      <c r="BE175" s="144">
        <f t="shared" si="5"/>
        <v>0</v>
      </c>
      <c r="CA175" s="173">
        <v>8</v>
      </c>
      <c r="CB175" s="173">
        <v>0</v>
      </c>
      <c r="CZ175" s="144">
        <v>0</v>
      </c>
    </row>
    <row r="176" spans="1:104" x14ac:dyDescent="0.25">
      <c r="A176" s="167">
        <v>48</v>
      </c>
      <c r="B176" s="168" t="s">
        <v>295</v>
      </c>
      <c r="C176" s="169" t="s">
        <v>296</v>
      </c>
      <c r="D176" s="170" t="s">
        <v>88</v>
      </c>
      <c r="E176" s="171">
        <v>1.762148</v>
      </c>
      <c r="F176" s="200"/>
      <c r="G176" s="172">
        <f t="shared" si="0"/>
        <v>0</v>
      </c>
      <c r="O176" s="166">
        <v>2</v>
      </c>
      <c r="AA176" s="144">
        <v>8</v>
      </c>
      <c r="AB176" s="144">
        <v>0</v>
      </c>
      <c r="AC176" s="144">
        <v>3</v>
      </c>
      <c r="AZ176" s="144">
        <v>1</v>
      </c>
      <c r="BA176" s="144">
        <f t="shared" si="1"/>
        <v>0</v>
      </c>
      <c r="BB176" s="144">
        <f t="shared" si="2"/>
        <v>0</v>
      </c>
      <c r="BC176" s="144">
        <f t="shared" si="3"/>
        <v>0</v>
      </c>
      <c r="BD176" s="144">
        <f t="shared" si="4"/>
        <v>0</v>
      </c>
      <c r="BE176" s="144">
        <f t="shared" si="5"/>
        <v>0</v>
      </c>
      <c r="CA176" s="173">
        <v>8</v>
      </c>
      <c r="CB176" s="173">
        <v>0</v>
      </c>
      <c r="CZ176" s="144">
        <v>0</v>
      </c>
    </row>
    <row r="177" spans="1:104" x14ac:dyDescent="0.25">
      <c r="A177" s="167">
        <v>49</v>
      </c>
      <c r="B177" s="168" t="s">
        <v>297</v>
      </c>
      <c r="C177" s="169" t="s">
        <v>298</v>
      </c>
      <c r="D177" s="170" t="s">
        <v>88</v>
      </c>
      <c r="E177" s="171">
        <v>1.762148</v>
      </c>
      <c r="F177" s="200"/>
      <c r="G177" s="172">
        <f t="shared" si="0"/>
        <v>0</v>
      </c>
      <c r="O177" s="166">
        <v>2</v>
      </c>
      <c r="AA177" s="144">
        <v>8</v>
      </c>
      <c r="AB177" s="144">
        <v>0</v>
      </c>
      <c r="AC177" s="144">
        <v>3</v>
      </c>
      <c r="AZ177" s="144">
        <v>1</v>
      </c>
      <c r="BA177" s="144">
        <f t="shared" si="1"/>
        <v>0</v>
      </c>
      <c r="BB177" s="144">
        <f t="shared" si="2"/>
        <v>0</v>
      </c>
      <c r="BC177" s="144">
        <f t="shared" si="3"/>
        <v>0</v>
      </c>
      <c r="BD177" s="144">
        <f t="shared" si="4"/>
        <v>0</v>
      </c>
      <c r="BE177" s="144">
        <f t="shared" si="5"/>
        <v>0</v>
      </c>
      <c r="CA177" s="173">
        <v>8</v>
      </c>
      <c r="CB177" s="173">
        <v>0</v>
      </c>
      <c r="CZ177" s="144">
        <v>0</v>
      </c>
    </row>
    <row r="178" spans="1:104" x14ac:dyDescent="0.25">
      <c r="A178" s="167">
        <v>50</v>
      </c>
      <c r="B178" s="168" t="s">
        <v>299</v>
      </c>
      <c r="C178" s="169" t="s">
        <v>300</v>
      </c>
      <c r="D178" s="170" t="s">
        <v>88</v>
      </c>
      <c r="E178" s="171">
        <v>1.762148</v>
      </c>
      <c r="F178" s="200"/>
      <c r="G178" s="172">
        <f t="shared" si="0"/>
        <v>0</v>
      </c>
      <c r="O178" s="166">
        <v>2</v>
      </c>
      <c r="AA178" s="144">
        <v>8</v>
      </c>
      <c r="AB178" s="144">
        <v>0</v>
      </c>
      <c r="AC178" s="144">
        <v>3</v>
      </c>
      <c r="AZ178" s="144">
        <v>1</v>
      </c>
      <c r="BA178" s="144">
        <f t="shared" si="1"/>
        <v>0</v>
      </c>
      <c r="BB178" s="144">
        <f t="shared" si="2"/>
        <v>0</v>
      </c>
      <c r="BC178" s="144">
        <f t="shared" si="3"/>
        <v>0</v>
      </c>
      <c r="BD178" s="144">
        <f t="shared" si="4"/>
        <v>0</v>
      </c>
      <c r="BE178" s="144">
        <f t="shared" si="5"/>
        <v>0</v>
      </c>
      <c r="CA178" s="173">
        <v>8</v>
      </c>
      <c r="CB178" s="173">
        <v>0</v>
      </c>
      <c r="CZ178" s="144">
        <v>0</v>
      </c>
    </row>
    <row r="179" spans="1:104" x14ac:dyDescent="0.25">
      <c r="A179" s="167">
        <v>51</v>
      </c>
      <c r="B179" s="168" t="s">
        <v>301</v>
      </c>
      <c r="C179" s="169" t="s">
        <v>302</v>
      </c>
      <c r="D179" s="170" t="s">
        <v>88</v>
      </c>
      <c r="E179" s="171">
        <v>1.762148</v>
      </c>
      <c r="F179" s="200"/>
      <c r="G179" s="172">
        <f t="shared" si="0"/>
        <v>0</v>
      </c>
      <c r="O179" s="166">
        <v>2</v>
      </c>
      <c r="AA179" s="144">
        <v>8</v>
      </c>
      <c r="AB179" s="144">
        <v>0</v>
      </c>
      <c r="AC179" s="144">
        <v>3</v>
      </c>
      <c r="AZ179" s="144">
        <v>1</v>
      </c>
      <c r="BA179" s="144">
        <f t="shared" si="1"/>
        <v>0</v>
      </c>
      <c r="BB179" s="144">
        <f t="shared" si="2"/>
        <v>0</v>
      </c>
      <c r="BC179" s="144">
        <f t="shared" si="3"/>
        <v>0</v>
      </c>
      <c r="BD179" s="144">
        <f t="shared" si="4"/>
        <v>0</v>
      </c>
      <c r="BE179" s="144">
        <f t="shared" si="5"/>
        <v>0</v>
      </c>
      <c r="CA179" s="173">
        <v>8</v>
      </c>
      <c r="CB179" s="173">
        <v>0</v>
      </c>
      <c r="CZ179" s="144">
        <v>0</v>
      </c>
    </row>
    <row r="180" spans="1:104" ht="13" x14ac:dyDescent="0.3">
      <c r="A180" s="180"/>
      <c r="B180" s="181" t="s">
        <v>75</v>
      </c>
      <c r="C180" s="182" t="str">
        <f>CONCATENATE(B153," ",C153)</f>
        <v>97 Prorážení otvorů</v>
      </c>
      <c r="D180" s="183"/>
      <c r="E180" s="184"/>
      <c r="F180" s="185"/>
      <c r="G180" s="186">
        <f>SUM(G153:G179)</f>
        <v>0</v>
      </c>
      <c r="O180" s="166">
        <v>4</v>
      </c>
      <c r="BA180" s="187">
        <f>SUM(BA153:BA179)</f>
        <v>0</v>
      </c>
      <c r="BB180" s="187">
        <f>SUM(BB153:BB179)</f>
        <v>0</v>
      </c>
      <c r="BC180" s="187">
        <f>SUM(BC153:BC179)</f>
        <v>0</v>
      </c>
      <c r="BD180" s="187">
        <f>SUM(BD153:BD179)</f>
        <v>0</v>
      </c>
      <c r="BE180" s="187">
        <f>SUM(BE153:BE179)</f>
        <v>0</v>
      </c>
    </row>
    <row r="181" spans="1:104" ht="13" x14ac:dyDescent="0.3">
      <c r="A181" s="159" t="s">
        <v>74</v>
      </c>
      <c r="B181" s="160" t="s">
        <v>303</v>
      </c>
      <c r="C181" s="161" t="s">
        <v>304</v>
      </c>
      <c r="D181" s="162"/>
      <c r="E181" s="163"/>
      <c r="F181" s="163"/>
      <c r="G181" s="164"/>
      <c r="H181" s="165"/>
      <c r="I181" s="165"/>
      <c r="O181" s="166">
        <v>1</v>
      </c>
    </row>
    <row r="182" spans="1:104" x14ac:dyDescent="0.25">
      <c r="A182" s="167">
        <v>52</v>
      </c>
      <c r="B182" s="168" t="s">
        <v>305</v>
      </c>
      <c r="C182" s="169" t="s">
        <v>306</v>
      </c>
      <c r="D182" s="170" t="s">
        <v>88</v>
      </c>
      <c r="E182" s="171">
        <v>10.341659270999999</v>
      </c>
      <c r="F182" s="200"/>
      <c r="G182" s="172">
        <f>E182*F182</f>
        <v>0</v>
      </c>
      <c r="O182" s="166">
        <v>2</v>
      </c>
      <c r="AA182" s="144">
        <v>7</v>
      </c>
      <c r="AB182" s="144">
        <v>1</v>
      </c>
      <c r="AC182" s="144">
        <v>2</v>
      </c>
      <c r="AZ182" s="144">
        <v>1</v>
      </c>
      <c r="BA182" s="144">
        <f>IF(AZ182=1,G182,0)</f>
        <v>0</v>
      </c>
      <c r="BB182" s="144">
        <f>IF(AZ182=2,G182,0)</f>
        <v>0</v>
      </c>
      <c r="BC182" s="144">
        <f>IF(AZ182=3,G182,0)</f>
        <v>0</v>
      </c>
      <c r="BD182" s="144">
        <f>IF(AZ182=4,G182,0)</f>
        <v>0</v>
      </c>
      <c r="BE182" s="144">
        <f>IF(AZ182=5,G182,0)</f>
        <v>0</v>
      </c>
      <c r="CA182" s="173">
        <v>7</v>
      </c>
      <c r="CB182" s="173">
        <v>1</v>
      </c>
      <c r="CZ182" s="144">
        <v>0</v>
      </c>
    </row>
    <row r="183" spans="1:104" ht="13" x14ac:dyDescent="0.3">
      <c r="A183" s="180"/>
      <c r="B183" s="181" t="s">
        <v>75</v>
      </c>
      <c r="C183" s="182" t="str">
        <f>CONCATENATE(B181," ",C181)</f>
        <v>99 Staveništní přesun hmot</v>
      </c>
      <c r="D183" s="183"/>
      <c r="E183" s="184"/>
      <c r="F183" s="185"/>
      <c r="G183" s="186">
        <f>SUM(G181:G182)</f>
        <v>0</v>
      </c>
      <c r="O183" s="166">
        <v>4</v>
      </c>
      <c r="BA183" s="187">
        <f>SUM(BA181:BA182)</f>
        <v>0</v>
      </c>
      <c r="BB183" s="187">
        <f>SUM(BB181:BB182)</f>
        <v>0</v>
      </c>
      <c r="BC183" s="187">
        <f>SUM(BC181:BC182)</f>
        <v>0</v>
      </c>
      <c r="BD183" s="187">
        <f>SUM(BD181:BD182)</f>
        <v>0</v>
      </c>
      <c r="BE183" s="187">
        <f>SUM(BE181:BE182)</f>
        <v>0</v>
      </c>
    </row>
    <row r="184" spans="1:104" ht="13" x14ac:dyDescent="0.3">
      <c r="A184" s="159" t="s">
        <v>74</v>
      </c>
      <c r="B184" s="160" t="s">
        <v>307</v>
      </c>
      <c r="C184" s="161" t="s">
        <v>308</v>
      </c>
      <c r="D184" s="162"/>
      <c r="E184" s="163"/>
      <c r="F184" s="163"/>
      <c r="G184" s="164"/>
      <c r="H184" s="165"/>
      <c r="I184" s="165"/>
      <c r="O184" s="166">
        <v>1</v>
      </c>
    </row>
    <row r="185" spans="1:104" ht="20" x14ac:dyDescent="0.25">
      <c r="A185" s="167">
        <v>53</v>
      </c>
      <c r="B185" s="168" t="s">
        <v>309</v>
      </c>
      <c r="C185" s="169" t="s">
        <v>310</v>
      </c>
      <c r="D185" s="170" t="s">
        <v>110</v>
      </c>
      <c r="E185" s="171">
        <v>5.9436999999999998</v>
      </c>
      <c r="F185" s="200"/>
      <c r="G185" s="172">
        <f>E185*F185</f>
        <v>0</v>
      </c>
      <c r="O185" s="166">
        <v>2</v>
      </c>
      <c r="AA185" s="144">
        <v>1</v>
      </c>
      <c r="AB185" s="144">
        <v>7</v>
      </c>
      <c r="AC185" s="144">
        <v>7</v>
      </c>
      <c r="AZ185" s="144">
        <v>2</v>
      </c>
      <c r="BA185" s="144">
        <f>IF(AZ185=1,G185,0)</f>
        <v>0</v>
      </c>
      <c r="BB185" s="144">
        <f>IF(AZ185=2,G185,0)</f>
        <v>0</v>
      </c>
      <c r="BC185" s="144">
        <f>IF(AZ185=3,G185,0)</f>
        <v>0</v>
      </c>
      <c r="BD185" s="144">
        <f>IF(AZ185=4,G185,0)</f>
        <v>0</v>
      </c>
      <c r="BE185" s="144">
        <f>IF(AZ185=5,G185,0)</f>
        <v>0</v>
      </c>
      <c r="CA185" s="173">
        <v>1</v>
      </c>
      <c r="CB185" s="173">
        <v>7</v>
      </c>
      <c r="CZ185" s="144">
        <v>3.3E-4</v>
      </c>
    </row>
    <row r="186" spans="1:104" x14ac:dyDescent="0.25">
      <c r="A186" s="174"/>
      <c r="B186" s="176"/>
      <c r="C186" s="230" t="s">
        <v>84</v>
      </c>
      <c r="D186" s="231"/>
      <c r="E186" s="177">
        <v>0</v>
      </c>
      <c r="F186" s="178"/>
      <c r="G186" s="179"/>
      <c r="M186" s="175" t="s">
        <v>84</v>
      </c>
      <c r="O186" s="166"/>
    </row>
    <row r="187" spans="1:104" x14ac:dyDescent="0.25">
      <c r="A187" s="174"/>
      <c r="B187" s="176"/>
      <c r="C187" s="230" t="s">
        <v>311</v>
      </c>
      <c r="D187" s="231"/>
      <c r="E187" s="177">
        <v>5.9436999999999998</v>
      </c>
      <c r="F187" s="178"/>
      <c r="G187" s="179"/>
      <c r="M187" s="175" t="s">
        <v>311</v>
      </c>
      <c r="O187" s="166"/>
    </row>
    <row r="188" spans="1:104" ht="20" x14ac:dyDescent="0.25">
      <c r="A188" s="167">
        <v>54</v>
      </c>
      <c r="B188" s="168" t="s">
        <v>312</v>
      </c>
      <c r="C188" s="169" t="s">
        <v>313</v>
      </c>
      <c r="D188" s="170" t="s">
        <v>110</v>
      </c>
      <c r="E188" s="171">
        <v>4.9790000000000001</v>
      </c>
      <c r="F188" s="200"/>
      <c r="G188" s="172">
        <f>E188*F188</f>
        <v>0</v>
      </c>
      <c r="O188" s="166">
        <v>2</v>
      </c>
      <c r="AA188" s="144">
        <v>1</v>
      </c>
      <c r="AB188" s="144">
        <v>7</v>
      </c>
      <c r="AC188" s="144">
        <v>7</v>
      </c>
      <c r="AZ188" s="144">
        <v>2</v>
      </c>
      <c r="BA188" s="144">
        <f>IF(AZ188=1,G188,0)</f>
        <v>0</v>
      </c>
      <c r="BB188" s="144">
        <f>IF(AZ188=2,G188,0)</f>
        <v>0</v>
      </c>
      <c r="BC188" s="144">
        <f>IF(AZ188=3,G188,0)</f>
        <v>0</v>
      </c>
      <c r="BD188" s="144">
        <f>IF(AZ188=4,G188,0)</f>
        <v>0</v>
      </c>
      <c r="BE188" s="144">
        <f>IF(AZ188=5,G188,0)</f>
        <v>0</v>
      </c>
      <c r="CA188" s="173">
        <v>1</v>
      </c>
      <c r="CB188" s="173">
        <v>7</v>
      </c>
      <c r="CZ188" s="144">
        <v>5.1999999999999995E-4</v>
      </c>
    </row>
    <row r="189" spans="1:104" x14ac:dyDescent="0.25">
      <c r="A189" s="174"/>
      <c r="B189" s="176"/>
      <c r="C189" s="230" t="s">
        <v>84</v>
      </c>
      <c r="D189" s="231"/>
      <c r="E189" s="177">
        <v>0</v>
      </c>
      <c r="F189" s="178"/>
      <c r="G189" s="179"/>
      <c r="M189" s="175" t="s">
        <v>84</v>
      </c>
      <c r="O189" s="166"/>
    </row>
    <row r="190" spans="1:104" x14ac:dyDescent="0.25">
      <c r="A190" s="174"/>
      <c r="B190" s="176"/>
      <c r="C190" s="230" t="s">
        <v>314</v>
      </c>
      <c r="D190" s="231"/>
      <c r="E190" s="177">
        <v>4.9790000000000001</v>
      </c>
      <c r="F190" s="178"/>
      <c r="G190" s="179"/>
      <c r="M190" s="175" t="s">
        <v>314</v>
      </c>
      <c r="O190" s="166"/>
    </row>
    <row r="191" spans="1:104" ht="20" x14ac:dyDescent="0.25">
      <c r="A191" s="167">
        <v>55</v>
      </c>
      <c r="B191" s="168" t="s">
        <v>315</v>
      </c>
      <c r="C191" s="169" t="s">
        <v>316</v>
      </c>
      <c r="D191" s="170" t="s">
        <v>110</v>
      </c>
      <c r="E191" s="171">
        <v>5.9436999999999998</v>
      </c>
      <c r="F191" s="200"/>
      <c r="G191" s="172">
        <f>E191*F191</f>
        <v>0</v>
      </c>
      <c r="O191" s="166">
        <v>2</v>
      </c>
      <c r="AA191" s="144">
        <v>1</v>
      </c>
      <c r="AB191" s="144">
        <v>7</v>
      </c>
      <c r="AC191" s="144">
        <v>7</v>
      </c>
      <c r="AZ191" s="144">
        <v>2</v>
      </c>
      <c r="BA191" s="144">
        <f>IF(AZ191=1,G191,0)</f>
        <v>0</v>
      </c>
      <c r="BB191" s="144">
        <f>IF(AZ191=2,G191,0)</f>
        <v>0</v>
      </c>
      <c r="BC191" s="144">
        <f>IF(AZ191=3,G191,0)</f>
        <v>0</v>
      </c>
      <c r="BD191" s="144">
        <f>IF(AZ191=4,G191,0)</f>
        <v>0</v>
      </c>
      <c r="BE191" s="144">
        <f>IF(AZ191=5,G191,0)</f>
        <v>0</v>
      </c>
      <c r="CA191" s="173">
        <v>1</v>
      </c>
      <c r="CB191" s="173">
        <v>7</v>
      </c>
      <c r="CZ191" s="144">
        <v>8.1999999999999998E-4</v>
      </c>
    </row>
    <row r="192" spans="1:104" x14ac:dyDescent="0.25">
      <c r="A192" s="174"/>
      <c r="B192" s="176"/>
      <c r="C192" s="230" t="s">
        <v>84</v>
      </c>
      <c r="D192" s="231"/>
      <c r="E192" s="177">
        <v>0</v>
      </c>
      <c r="F192" s="178"/>
      <c r="G192" s="179"/>
      <c r="M192" s="175" t="s">
        <v>84</v>
      </c>
      <c r="O192" s="166"/>
    </row>
    <row r="193" spans="1:104" x14ac:dyDescent="0.25">
      <c r="A193" s="174"/>
      <c r="B193" s="176"/>
      <c r="C193" s="230" t="s">
        <v>311</v>
      </c>
      <c r="D193" s="231"/>
      <c r="E193" s="177">
        <v>5.9436999999999998</v>
      </c>
      <c r="F193" s="178"/>
      <c r="G193" s="179"/>
      <c r="M193" s="175" t="s">
        <v>311</v>
      </c>
      <c r="O193" s="166"/>
    </row>
    <row r="194" spans="1:104" ht="20" x14ac:dyDescent="0.25">
      <c r="A194" s="167">
        <v>56</v>
      </c>
      <c r="B194" s="168" t="s">
        <v>317</v>
      </c>
      <c r="C194" s="169" t="s">
        <v>318</v>
      </c>
      <c r="D194" s="170" t="s">
        <v>110</v>
      </c>
      <c r="E194" s="171">
        <v>4.9790000000000001</v>
      </c>
      <c r="F194" s="200"/>
      <c r="G194" s="172">
        <f>E194*F194</f>
        <v>0</v>
      </c>
      <c r="O194" s="166">
        <v>2</v>
      </c>
      <c r="AA194" s="144">
        <v>1</v>
      </c>
      <c r="AB194" s="144">
        <v>7</v>
      </c>
      <c r="AC194" s="144">
        <v>7</v>
      </c>
      <c r="AZ194" s="144">
        <v>2</v>
      </c>
      <c r="BA194" s="144">
        <f>IF(AZ194=1,G194,0)</f>
        <v>0</v>
      </c>
      <c r="BB194" s="144">
        <f>IF(AZ194=2,G194,0)</f>
        <v>0</v>
      </c>
      <c r="BC194" s="144">
        <f>IF(AZ194=3,G194,0)</f>
        <v>0</v>
      </c>
      <c r="BD194" s="144">
        <f>IF(AZ194=4,G194,0)</f>
        <v>0</v>
      </c>
      <c r="BE194" s="144">
        <f>IF(AZ194=5,G194,0)</f>
        <v>0</v>
      </c>
      <c r="CA194" s="173">
        <v>1</v>
      </c>
      <c r="CB194" s="173">
        <v>7</v>
      </c>
      <c r="CZ194" s="144">
        <v>9.8999999999999999E-4</v>
      </c>
    </row>
    <row r="195" spans="1:104" ht="20" x14ac:dyDescent="0.25">
      <c r="A195" s="167">
        <v>57</v>
      </c>
      <c r="B195" s="168" t="s">
        <v>319</v>
      </c>
      <c r="C195" s="169" t="s">
        <v>320</v>
      </c>
      <c r="D195" s="170" t="s">
        <v>110</v>
      </c>
      <c r="E195" s="171">
        <v>18.38</v>
      </c>
      <c r="F195" s="200"/>
      <c r="G195" s="172">
        <f>E195*F195</f>
        <v>0</v>
      </c>
      <c r="O195" s="166">
        <v>2</v>
      </c>
      <c r="AA195" s="144">
        <v>1</v>
      </c>
      <c r="AB195" s="144">
        <v>7</v>
      </c>
      <c r="AC195" s="144">
        <v>7</v>
      </c>
      <c r="AZ195" s="144">
        <v>2</v>
      </c>
      <c r="BA195" s="144">
        <f>IF(AZ195=1,G195,0)</f>
        <v>0</v>
      </c>
      <c r="BB195" s="144">
        <f>IF(AZ195=2,G195,0)</f>
        <v>0</v>
      </c>
      <c r="BC195" s="144">
        <f>IF(AZ195=3,G195,0)</f>
        <v>0</v>
      </c>
      <c r="BD195" s="144">
        <f>IF(AZ195=4,G195,0)</f>
        <v>0</v>
      </c>
      <c r="BE195" s="144">
        <f>IF(AZ195=5,G195,0)</f>
        <v>0</v>
      </c>
      <c r="CA195" s="173">
        <v>1</v>
      </c>
      <c r="CB195" s="173">
        <v>7</v>
      </c>
      <c r="CZ195" s="144">
        <v>3.2299999999999998E-3</v>
      </c>
    </row>
    <row r="196" spans="1:104" x14ac:dyDescent="0.25">
      <c r="A196" s="174"/>
      <c r="B196" s="176"/>
      <c r="C196" s="230" t="s">
        <v>321</v>
      </c>
      <c r="D196" s="231"/>
      <c r="E196" s="177">
        <v>18.38</v>
      </c>
      <c r="F196" s="178"/>
      <c r="G196" s="179"/>
      <c r="M196" s="175" t="s">
        <v>321</v>
      </c>
      <c r="O196" s="166"/>
    </row>
    <row r="197" spans="1:104" x14ac:dyDescent="0.25">
      <c r="A197" s="167">
        <v>58</v>
      </c>
      <c r="B197" s="168" t="s">
        <v>322</v>
      </c>
      <c r="C197" s="169" t="s">
        <v>323</v>
      </c>
      <c r="D197" s="170" t="s">
        <v>161</v>
      </c>
      <c r="E197" s="171">
        <v>40.92</v>
      </c>
      <c r="F197" s="200"/>
      <c r="G197" s="172">
        <f>E197*F197</f>
        <v>0</v>
      </c>
      <c r="O197" s="166">
        <v>2</v>
      </c>
      <c r="AA197" s="144">
        <v>1</v>
      </c>
      <c r="AB197" s="144">
        <v>7</v>
      </c>
      <c r="AC197" s="144">
        <v>7</v>
      </c>
      <c r="AZ197" s="144">
        <v>2</v>
      </c>
      <c r="BA197" s="144">
        <f>IF(AZ197=1,G197,0)</f>
        <v>0</v>
      </c>
      <c r="BB197" s="144">
        <f>IF(AZ197=2,G197,0)</f>
        <v>0</v>
      </c>
      <c r="BC197" s="144">
        <f>IF(AZ197=3,G197,0)</f>
        <v>0</v>
      </c>
      <c r="BD197" s="144">
        <f>IF(AZ197=4,G197,0)</f>
        <v>0</v>
      </c>
      <c r="BE197" s="144">
        <f>IF(AZ197=5,G197,0)</f>
        <v>0</v>
      </c>
      <c r="CA197" s="173">
        <v>1</v>
      </c>
      <c r="CB197" s="173">
        <v>7</v>
      </c>
      <c r="CZ197" s="144">
        <v>3.2000000000000003E-4</v>
      </c>
    </row>
    <row r="198" spans="1:104" x14ac:dyDescent="0.25">
      <c r="A198" s="174"/>
      <c r="B198" s="176"/>
      <c r="C198" s="230" t="s">
        <v>183</v>
      </c>
      <c r="D198" s="231"/>
      <c r="E198" s="177">
        <v>0</v>
      </c>
      <c r="F198" s="178"/>
      <c r="G198" s="179"/>
      <c r="M198" s="175" t="s">
        <v>183</v>
      </c>
      <c r="O198" s="166"/>
    </row>
    <row r="199" spans="1:104" x14ac:dyDescent="0.25">
      <c r="A199" s="174"/>
      <c r="B199" s="176"/>
      <c r="C199" s="230" t="s">
        <v>185</v>
      </c>
      <c r="D199" s="231"/>
      <c r="E199" s="177">
        <v>0</v>
      </c>
      <c r="F199" s="178"/>
      <c r="G199" s="179"/>
      <c r="M199" s="175" t="s">
        <v>185</v>
      </c>
      <c r="O199" s="166"/>
    </row>
    <row r="200" spans="1:104" x14ac:dyDescent="0.25">
      <c r="A200" s="174"/>
      <c r="B200" s="176"/>
      <c r="C200" s="230" t="s">
        <v>166</v>
      </c>
      <c r="D200" s="231"/>
      <c r="E200" s="177">
        <v>5.36</v>
      </c>
      <c r="F200" s="178"/>
      <c r="G200" s="179"/>
      <c r="M200" s="175" t="s">
        <v>166</v>
      </c>
      <c r="O200" s="166"/>
    </row>
    <row r="201" spans="1:104" x14ac:dyDescent="0.25">
      <c r="A201" s="174"/>
      <c r="B201" s="176"/>
      <c r="C201" s="230" t="s">
        <v>167</v>
      </c>
      <c r="D201" s="231"/>
      <c r="E201" s="177">
        <v>5.22</v>
      </c>
      <c r="F201" s="178"/>
      <c r="G201" s="179"/>
      <c r="M201" s="175" t="s">
        <v>167</v>
      </c>
      <c r="O201" s="166"/>
    </row>
    <row r="202" spans="1:104" x14ac:dyDescent="0.25">
      <c r="A202" s="174"/>
      <c r="B202" s="176"/>
      <c r="C202" s="230" t="s">
        <v>168</v>
      </c>
      <c r="D202" s="231"/>
      <c r="E202" s="177">
        <v>7.51</v>
      </c>
      <c r="F202" s="178"/>
      <c r="G202" s="179"/>
      <c r="M202" s="175" t="s">
        <v>168</v>
      </c>
      <c r="O202" s="166"/>
    </row>
    <row r="203" spans="1:104" x14ac:dyDescent="0.25">
      <c r="A203" s="174"/>
      <c r="B203" s="176"/>
      <c r="C203" s="230" t="s">
        <v>169</v>
      </c>
      <c r="D203" s="231"/>
      <c r="E203" s="177">
        <v>5.7</v>
      </c>
      <c r="F203" s="178"/>
      <c r="G203" s="179"/>
      <c r="M203" s="175" t="s">
        <v>169</v>
      </c>
      <c r="O203" s="166"/>
    </row>
    <row r="204" spans="1:104" x14ac:dyDescent="0.25">
      <c r="A204" s="174"/>
      <c r="B204" s="176"/>
      <c r="C204" s="230" t="s">
        <v>190</v>
      </c>
      <c r="D204" s="231"/>
      <c r="E204" s="177">
        <v>0</v>
      </c>
      <c r="F204" s="178"/>
      <c r="G204" s="179"/>
      <c r="M204" s="175" t="s">
        <v>190</v>
      </c>
      <c r="O204" s="166"/>
    </row>
    <row r="205" spans="1:104" x14ac:dyDescent="0.25">
      <c r="A205" s="174"/>
      <c r="B205" s="176"/>
      <c r="C205" s="230" t="s">
        <v>171</v>
      </c>
      <c r="D205" s="231"/>
      <c r="E205" s="177">
        <v>6.96</v>
      </c>
      <c r="F205" s="178"/>
      <c r="G205" s="179"/>
      <c r="M205" s="175" t="s">
        <v>171</v>
      </c>
      <c r="O205" s="166"/>
    </row>
    <row r="206" spans="1:104" x14ac:dyDescent="0.25">
      <c r="A206" s="174"/>
      <c r="B206" s="176"/>
      <c r="C206" s="230" t="s">
        <v>172</v>
      </c>
      <c r="D206" s="231"/>
      <c r="E206" s="177">
        <v>5.45</v>
      </c>
      <c r="F206" s="178"/>
      <c r="G206" s="179"/>
      <c r="M206" s="175" t="s">
        <v>172</v>
      </c>
      <c r="O206" s="166"/>
    </row>
    <row r="207" spans="1:104" x14ac:dyDescent="0.25">
      <c r="A207" s="174"/>
      <c r="B207" s="176"/>
      <c r="C207" s="230" t="s">
        <v>173</v>
      </c>
      <c r="D207" s="231"/>
      <c r="E207" s="177">
        <v>4.72</v>
      </c>
      <c r="F207" s="178"/>
      <c r="G207" s="179"/>
      <c r="M207" s="175" t="s">
        <v>173</v>
      </c>
      <c r="O207" s="166"/>
    </row>
    <row r="208" spans="1:104" ht="20" x14ac:dyDescent="0.25">
      <c r="A208" s="167">
        <v>59</v>
      </c>
      <c r="B208" s="168" t="s">
        <v>324</v>
      </c>
      <c r="C208" s="169" t="s">
        <v>325</v>
      </c>
      <c r="D208" s="170" t="s">
        <v>161</v>
      </c>
      <c r="E208" s="171">
        <v>11.8</v>
      </c>
      <c r="F208" s="200"/>
      <c r="G208" s="172">
        <f>E208*F208</f>
        <v>0</v>
      </c>
      <c r="O208" s="166">
        <v>2</v>
      </c>
      <c r="AA208" s="144">
        <v>1</v>
      </c>
      <c r="AB208" s="144">
        <v>7</v>
      </c>
      <c r="AC208" s="144">
        <v>7</v>
      </c>
      <c r="AZ208" s="144">
        <v>2</v>
      </c>
      <c r="BA208" s="144">
        <f>IF(AZ208=1,G208,0)</f>
        <v>0</v>
      </c>
      <c r="BB208" s="144">
        <f>IF(AZ208=2,G208,0)</f>
        <v>0</v>
      </c>
      <c r="BC208" s="144">
        <f>IF(AZ208=3,G208,0)</f>
        <v>0</v>
      </c>
      <c r="BD208" s="144">
        <f>IF(AZ208=4,G208,0)</f>
        <v>0</v>
      </c>
      <c r="BE208" s="144">
        <f>IF(AZ208=5,G208,0)</f>
        <v>0</v>
      </c>
      <c r="CA208" s="173">
        <v>1</v>
      </c>
      <c r="CB208" s="173">
        <v>7</v>
      </c>
      <c r="CZ208" s="144">
        <v>3.2000000000000003E-4</v>
      </c>
    </row>
    <row r="209" spans="1:104" x14ac:dyDescent="0.25">
      <c r="A209" s="174"/>
      <c r="B209" s="176"/>
      <c r="C209" s="230" t="s">
        <v>326</v>
      </c>
      <c r="D209" s="231"/>
      <c r="E209" s="177">
        <v>0</v>
      </c>
      <c r="F209" s="178"/>
      <c r="G209" s="179"/>
      <c r="M209" s="175" t="s">
        <v>326</v>
      </c>
      <c r="O209" s="166"/>
    </row>
    <row r="210" spans="1:104" x14ac:dyDescent="0.25">
      <c r="A210" s="174"/>
      <c r="B210" s="176"/>
      <c r="C210" s="230" t="s">
        <v>327</v>
      </c>
      <c r="D210" s="231"/>
      <c r="E210" s="177">
        <v>7.2</v>
      </c>
      <c r="F210" s="178"/>
      <c r="G210" s="179"/>
      <c r="M210" s="175" t="s">
        <v>327</v>
      </c>
      <c r="O210" s="166"/>
    </row>
    <row r="211" spans="1:104" x14ac:dyDescent="0.25">
      <c r="A211" s="174"/>
      <c r="B211" s="176"/>
      <c r="C211" s="230" t="s">
        <v>328</v>
      </c>
      <c r="D211" s="231"/>
      <c r="E211" s="177">
        <v>4</v>
      </c>
      <c r="F211" s="178"/>
      <c r="G211" s="179"/>
      <c r="M211" s="175" t="s">
        <v>328</v>
      </c>
      <c r="O211" s="166"/>
    </row>
    <row r="212" spans="1:104" x14ac:dyDescent="0.25">
      <c r="A212" s="174"/>
      <c r="B212" s="176"/>
      <c r="C212" s="230" t="s">
        <v>329</v>
      </c>
      <c r="D212" s="231"/>
      <c r="E212" s="177">
        <v>0.6</v>
      </c>
      <c r="F212" s="178"/>
      <c r="G212" s="179"/>
      <c r="M212" s="175" t="s">
        <v>329</v>
      </c>
      <c r="O212" s="166"/>
    </row>
    <row r="213" spans="1:104" x14ac:dyDescent="0.25">
      <c r="A213" s="167">
        <v>60</v>
      </c>
      <c r="B213" s="168" t="s">
        <v>330</v>
      </c>
      <c r="C213" s="169" t="s">
        <v>592</v>
      </c>
      <c r="D213" s="170" t="s">
        <v>110</v>
      </c>
      <c r="E213" s="171">
        <v>25.122199999999999</v>
      </c>
      <c r="F213" s="200"/>
      <c r="G213" s="172">
        <f>E213*F213</f>
        <v>0</v>
      </c>
      <c r="O213" s="166">
        <v>2</v>
      </c>
      <c r="AA213" s="144">
        <v>3</v>
      </c>
      <c r="AB213" s="144">
        <v>1</v>
      </c>
      <c r="AC213" s="144">
        <v>62852265</v>
      </c>
      <c r="AZ213" s="144">
        <v>2</v>
      </c>
      <c r="BA213" s="144">
        <f>IF(AZ213=1,G213,0)</f>
        <v>0</v>
      </c>
      <c r="BB213" s="144">
        <f>IF(AZ213=2,G213,0)</f>
        <v>0</v>
      </c>
      <c r="BC213" s="144">
        <f>IF(AZ213=3,G213,0)</f>
        <v>0</v>
      </c>
      <c r="BD213" s="144">
        <f>IF(AZ213=4,G213,0)</f>
        <v>0</v>
      </c>
      <c r="BE213" s="144">
        <f>IF(AZ213=5,G213,0)</f>
        <v>0</v>
      </c>
      <c r="CA213" s="173">
        <v>3</v>
      </c>
      <c r="CB213" s="173">
        <v>1</v>
      </c>
      <c r="CZ213" s="144">
        <v>4.4999999999999997E-3</v>
      </c>
    </row>
    <row r="214" spans="1:104" x14ac:dyDescent="0.25">
      <c r="A214" s="174"/>
      <c r="B214" s="176"/>
      <c r="C214" s="230" t="s">
        <v>84</v>
      </c>
      <c r="D214" s="231"/>
      <c r="E214" s="177">
        <v>0</v>
      </c>
      <c r="F214" s="178"/>
      <c r="G214" s="179"/>
      <c r="M214" s="175" t="s">
        <v>84</v>
      </c>
      <c r="O214" s="166"/>
    </row>
    <row r="215" spans="1:104" x14ac:dyDescent="0.25">
      <c r="A215" s="174"/>
      <c r="B215" s="176"/>
      <c r="C215" s="230" t="s">
        <v>331</v>
      </c>
      <c r="D215" s="231"/>
      <c r="E215" s="177">
        <v>21.845400000000001</v>
      </c>
      <c r="F215" s="178"/>
      <c r="G215" s="179"/>
      <c r="M215" s="175" t="s">
        <v>331</v>
      </c>
      <c r="O215" s="166"/>
    </row>
    <row r="216" spans="1:104" x14ac:dyDescent="0.25">
      <c r="A216" s="174"/>
      <c r="B216" s="176"/>
      <c r="C216" s="230" t="s">
        <v>332</v>
      </c>
      <c r="D216" s="231"/>
      <c r="E216" s="177">
        <v>3.2768000000000002</v>
      </c>
      <c r="F216" s="178"/>
      <c r="G216" s="179"/>
      <c r="M216" s="175" t="s">
        <v>332</v>
      </c>
      <c r="O216" s="166"/>
    </row>
    <row r="217" spans="1:104" x14ac:dyDescent="0.25">
      <c r="A217" s="167">
        <v>61</v>
      </c>
      <c r="B217" s="168" t="s">
        <v>333</v>
      </c>
      <c r="C217" s="169" t="s">
        <v>334</v>
      </c>
      <c r="D217" s="170" t="s">
        <v>88</v>
      </c>
      <c r="E217" s="171">
        <v>0.203641245</v>
      </c>
      <c r="F217" s="200"/>
      <c r="G217" s="172">
        <f>E217*F217</f>
        <v>0</v>
      </c>
      <c r="O217" s="166">
        <v>2</v>
      </c>
      <c r="AA217" s="144">
        <v>7</v>
      </c>
      <c r="AB217" s="144">
        <v>1001</v>
      </c>
      <c r="AC217" s="144">
        <v>5</v>
      </c>
      <c r="AZ217" s="144">
        <v>2</v>
      </c>
      <c r="BA217" s="144">
        <f>IF(AZ217=1,G217,0)</f>
        <v>0</v>
      </c>
      <c r="BB217" s="144">
        <f>IF(AZ217=2,G217,0)</f>
        <v>0</v>
      </c>
      <c r="BC217" s="144">
        <f>IF(AZ217=3,G217,0)</f>
        <v>0</v>
      </c>
      <c r="BD217" s="144">
        <f>IF(AZ217=4,G217,0)</f>
        <v>0</v>
      </c>
      <c r="BE217" s="144">
        <f>IF(AZ217=5,G217,0)</f>
        <v>0</v>
      </c>
      <c r="CA217" s="173">
        <v>7</v>
      </c>
      <c r="CB217" s="173">
        <v>1001</v>
      </c>
      <c r="CZ217" s="144">
        <v>0</v>
      </c>
    </row>
    <row r="218" spans="1:104" ht="13" x14ac:dyDescent="0.3">
      <c r="A218" s="180"/>
      <c r="B218" s="181" t="s">
        <v>75</v>
      </c>
      <c r="C218" s="182" t="str">
        <f>CONCATENATE(B184," ",C184)</f>
        <v>711 Izolace proti vodě</v>
      </c>
      <c r="D218" s="183"/>
      <c r="E218" s="184"/>
      <c r="F218" s="185"/>
      <c r="G218" s="186">
        <f>SUM(G184:G217)</f>
        <v>0</v>
      </c>
      <c r="O218" s="166">
        <v>4</v>
      </c>
      <c r="BA218" s="187">
        <f>SUM(BA184:BA217)</f>
        <v>0</v>
      </c>
      <c r="BB218" s="187">
        <f>SUM(BB184:BB217)</f>
        <v>0</v>
      </c>
      <c r="BC218" s="187">
        <f>SUM(BC184:BC217)</f>
        <v>0</v>
      </c>
      <c r="BD218" s="187">
        <f>SUM(BD184:BD217)</f>
        <v>0</v>
      </c>
      <c r="BE218" s="187">
        <f>SUM(BE184:BE217)</f>
        <v>0</v>
      </c>
    </row>
    <row r="219" spans="1:104" ht="13" x14ac:dyDescent="0.3">
      <c r="A219" s="159" t="s">
        <v>74</v>
      </c>
      <c r="B219" s="160" t="s">
        <v>335</v>
      </c>
      <c r="C219" s="161" t="s">
        <v>336</v>
      </c>
      <c r="D219" s="162"/>
      <c r="E219" s="163"/>
      <c r="F219" s="163"/>
      <c r="G219" s="164"/>
      <c r="H219" s="165"/>
      <c r="I219" s="165"/>
      <c r="O219" s="166">
        <v>1</v>
      </c>
    </row>
    <row r="220" spans="1:104" ht="20" x14ac:dyDescent="0.25">
      <c r="A220" s="167">
        <v>62</v>
      </c>
      <c r="B220" s="168" t="s">
        <v>337</v>
      </c>
      <c r="C220" s="169" t="s">
        <v>338</v>
      </c>
      <c r="D220" s="170" t="s">
        <v>110</v>
      </c>
      <c r="E220" s="171">
        <v>18.38</v>
      </c>
      <c r="F220" s="200"/>
      <c r="G220" s="172">
        <f>E220*F220</f>
        <v>0</v>
      </c>
      <c r="O220" s="166">
        <v>2</v>
      </c>
      <c r="AA220" s="144">
        <v>1</v>
      </c>
      <c r="AB220" s="144">
        <v>7</v>
      </c>
      <c r="AC220" s="144">
        <v>7</v>
      </c>
      <c r="AZ220" s="144">
        <v>2</v>
      </c>
      <c r="BA220" s="144">
        <f>IF(AZ220=1,G220,0)</f>
        <v>0</v>
      </c>
      <c r="BB220" s="144">
        <f>IF(AZ220=2,G220,0)</f>
        <v>0</v>
      </c>
      <c r="BC220" s="144">
        <f>IF(AZ220=3,G220,0)</f>
        <v>0</v>
      </c>
      <c r="BD220" s="144">
        <f>IF(AZ220=4,G220,0)</f>
        <v>0</v>
      </c>
      <c r="BE220" s="144">
        <f>IF(AZ220=5,G220,0)</f>
        <v>0</v>
      </c>
      <c r="CA220" s="173">
        <v>1</v>
      </c>
      <c r="CB220" s="173">
        <v>7</v>
      </c>
      <c r="CZ220" s="144">
        <v>0</v>
      </c>
    </row>
    <row r="221" spans="1:104" x14ac:dyDescent="0.25">
      <c r="A221" s="174"/>
      <c r="B221" s="176"/>
      <c r="C221" s="230" t="s">
        <v>151</v>
      </c>
      <c r="D221" s="231"/>
      <c r="E221" s="177">
        <v>0</v>
      </c>
      <c r="F221" s="178"/>
      <c r="G221" s="179"/>
      <c r="M221" s="175" t="s">
        <v>151</v>
      </c>
      <c r="O221" s="166"/>
    </row>
    <row r="222" spans="1:104" x14ac:dyDescent="0.25">
      <c r="A222" s="174"/>
      <c r="B222" s="176"/>
      <c r="C222" s="230" t="s">
        <v>148</v>
      </c>
      <c r="D222" s="231"/>
      <c r="E222" s="177">
        <v>4.21</v>
      </c>
      <c r="F222" s="178"/>
      <c r="G222" s="179"/>
      <c r="M222" s="175" t="s">
        <v>148</v>
      </c>
      <c r="O222" s="166"/>
    </row>
    <row r="223" spans="1:104" x14ac:dyDescent="0.25">
      <c r="A223" s="174"/>
      <c r="B223" s="176"/>
      <c r="C223" s="230" t="s">
        <v>339</v>
      </c>
      <c r="D223" s="231"/>
      <c r="E223" s="177">
        <v>14.17</v>
      </c>
      <c r="F223" s="178"/>
      <c r="G223" s="179"/>
      <c r="M223" s="175" t="s">
        <v>339</v>
      </c>
      <c r="O223" s="166"/>
    </row>
    <row r="224" spans="1:104" ht="20" x14ac:dyDescent="0.25">
      <c r="A224" s="167">
        <v>63</v>
      </c>
      <c r="B224" s="168" t="s">
        <v>340</v>
      </c>
      <c r="C224" s="169" t="s">
        <v>341</v>
      </c>
      <c r="D224" s="170" t="s">
        <v>110</v>
      </c>
      <c r="E224" s="171">
        <v>21.747599999999998</v>
      </c>
      <c r="F224" s="200"/>
      <c r="G224" s="172">
        <f>E224*F224</f>
        <v>0</v>
      </c>
      <c r="O224" s="166">
        <v>2</v>
      </c>
      <c r="AA224" s="144">
        <v>1</v>
      </c>
      <c r="AB224" s="144">
        <v>7</v>
      </c>
      <c r="AC224" s="144">
        <v>7</v>
      </c>
      <c r="AZ224" s="144">
        <v>2</v>
      </c>
      <c r="BA224" s="144">
        <f>IF(AZ224=1,G224,0)</f>
        <v>0</v>
      </c>
      <c r="BB224" s="144">
        <f>IF(AZ224=2,G224,0)</f>
        <v>0</v>
      </c>
      <c r="BC224" s="144">
        <f>IF(AZ224=3,G224,0)</f>
        <v>0</v>
      </c>
      <c r="BD224" s="144">
        <f>IF(AZ224=4,G224,0)</f>
        <v>0</v>
      </c>
      <c r="BE224" s="144">
        <f>IF(AZ224=5,G224,0)</f>
        <v>0</v>
      </c>
      <c r="CA224" s="173">
        <v>1</v>
      </c>
      <c r="CB224" s="173">
        <v>7</v>
      </c>
      <c r="CZ224" s="144">
        <v>0</v>
      </c>
    </row>
    <row r="225" spans="1:104" x14ac:dyDescent="0.25">
      <c r="A225" s="174"/>
      <c r="B225" s="176"/>
      <c r="C225" s="230" t="s">
        <v>342</v>
      </c>
      <c r="D225" s="231"/>
      <c r="E225" s="177">
        <v>0</v>
      </c>
      <c r="F225" s="178"/>
      <c r="G225" s="179"/>
      <c r="M225" s="175" t="s">
        <v>342</v>
      </c>
      <c r="O225" s="166"/>
    </row>
    <row r="226" spans="1:104" x14ac:dyDescent="0.25">
      <c r="A226" s="174"/>
      <c r="B226" s="176"/>
      <c r="C226" s="230" t="s">
        <v>343</v>
      </c>
      <c r="D226" s="231"/>
      <c r="E226" s="177">
        <v>21.747599999999998</v>
      </c>
      <c r="F226" s="178"/>
      <c r="G226" s="179"/>
      <c r="M226" s="175" t="s">
        <v>343</v>
      </c>
      <c r="O226" s="166"/>
    </row>
    <row r="227" spans="1:104" x14ac:dyDescent="0.25">
      <c r="A227" s="167">
        <v>64</v>
      </c>
      <c r="B227" s="168" t="s">
        <v>344</v>
      </c>
      <c r="C227" s="169" t="s">
        <v>345</v>
      </c>
      <c r="D227" s="170" t="s">
        <v>110</v>
      </c>
      <c r="E227" s="171">
        <v>21.747599999999998</v>
      </c>
      <c r="F227" s="200"/>
      <c r="G227" s="172">
        <f>E227*F227</f>
        <v>0</v>
      </c>
      <c r="O227" s="166">
        <v>2</v>
      </c>
      <c r="AA227" s="144">
        <v>1</v>
      </c>
      <c r="AB227" s="144">
        <v>7</v>
      </c>
      <c r="AC227" s="144">
        <v>7</v>
      </c>
      <c r="AZ227" s="144">
        <v>2</v>
      </c>
      <c r="BA227" s="144">
        <f>IF(AZ227=1,G227,0)</f>
        <v>0</v>
      </c>
      <c r="BB227" s="144">
        <f>IF(AZ227=2,G227,0)</f>
        <v>0</v>
      </c>
      <c r="BC227" s="144">
        <f>IF(AZ227=3,G227,0)</f>
        <v>0</v>
      </c>
      <c r="BD227" s="144">
        <f>IF(AZ227=4,G227,0)</f>
        <v>0</v>
      </c>
      <c r="BE227" s="144">
        <f>IF(AZ227=5,G227,0)</f>
        <v>0</v>
      </c>
      <c r="CA227" s="173">
        <v>1</v>
      </c>
      <c r="CB227" s="173">
        <v>7</v>
      </c>
      <c r="CZ227" s="144">
        <v>0</v>
      </c>
    </row>
    <row r="228" spans="1:104" x14ac:dyDescent="0.25">
      <c r="A228" s="174"/>
      <c r="B228" s="176"/>
      <c r="C228" s="230" t="s">
        <v>342</v>
      </c>
      <c r="D228" s="231"/>
      <c r="E228" s="177">
        <v>0</v>
      </c>
      <c r="F228" s="178"/>
      <c r="G228" s="179"/>
      <c r="M228" s="175" t="s">
        <v>342</v>
      </c>
      <c r="O228" s="166"/>
    </row>
    <row r="229" spans="1:104" x14ac:dyDescent="0.25">
      <c r="A229" s="174"/>
      <c r="B229" s="176"/>
      <c r="C229" s="230" t="s">
        <v>343</v>
      </c>
      <c r="D229" s="231"/>
      <c r="E229" s="177">
        <v>21.747599999999998</v>
      </c>
      <c r="F229" s="178"/>
      <c r="G229" s="179"/>
      <c r="M229" s="175" t="s">
        <v>343</v>
      </c>
      <c r="O229" s="166"/>
    </row>
    <row r="230" spans="1:104" x14ac:dyDescent="0.25">
      <c r="A230" s="167">
        <v>65</v>
      </c>
      <c r="B230" s="168" t="s">
        <v>346</v>
      </c>
      <c r="C230" s="169" t="s">
        <v>347</v>
      </c>
      <c r="D230" s="170" t="s">
        <v>110</v>
      </c>
      <c r="E230" s="171">
        <v>25.009699999999999</v>
      </c>
      <c r="F230" s="200"/>
      <c r="G230" s="172">
        <f>E230*F230</f>
        <v>0</v>
      </c>
      <c r="O230" s="166">
        <v>2</v>
      </c>
      <c r="AA230" s="144">
        <v>3</v>
      </c>
      <c r="AB230" s="144">
        <v>1</v>
      </c>
      <c r="AC230" s="144">
        <v>28323209</v>
      </c>
      <c r="AZ230" s="144">
        <v>2</v>
      </c>
      <c r="BA230" s="144">
        <f>IF(AZ230=1,G230,0)</f>
        <v>0</v>
      </c>
      <c r="BB230" s="144">
        <f>IF(AZ230=2,G230,0)</f>
        <v>0</v>
      </c>
      <c r="BC230" s="144">
        <f>IF(AZ230=3,G230,0)</f>
        <v>0</v>
      </c>
      <c r="BD230" s="144">
        <f>IF(AZ230=4,G230,0)</f>
        <v>0</v>
      </c>
      <c r="BE230" s="144">
        <f>IF(AZ230=5,G230,0)</f>
        <v>0</v>
      </c>
      <c r="CA230" s="173">
        <v>3</v>
      </c>
      <c r="CB230" s="173">
        <v>1</v>
      </c>
      <c r="CZ230" s="144">
        <v>2.0000000000000002E-5</v>
      </c>
    </row>
    <row r="231" spans="1:104" x14ac:dyDescent="0.25">
      <c r="A231" s="174"/>
      <c r="B231" s="176"/>
      <c r="C231" s="230" t="s">
        <v>348</v>
      </c>
      <c r="D231" s="231"/>
      <c r="E231" s="177">
        <v>21.747599999999998</v>
      </c>
      <c r="F231" s="178"/>
      <c r="G231" s="179"/>
      <c r="M231" s="175" t="s">
        <v>348</v>
      </c>
      <c r="O231" s="166"/>
    </row>
    <row r="232" spans="1:104" x14ac:dyDescent="0.25">
      <c r="A232" s="174"/>
      <c r="B232" s="176"/>
      <c r="C232" s="230" t="s">
        <v>349</v>
      </c>
      <c r="D232" s="231"/>
      <c r="E232" s="177">
        <v>3.2621000000000002</v>
      </c>
      <c r="F232" s="178"/>
      <c r="G232" s="179"/>
      <c r="M232" s="175" t="s">
        <v>349</v>
      </c>
      <c r="O232" s="166"/>
    </row>
    <row r="233" spans="1:104" x14ac:dyDescent="0.25">
      <c r="A233" s="167">
        <v>66</v>
      </c>
      <c r="B233" s="168" t="s">
        <v>350</v>
      </c>
      <c r="C233" s="169" t="s">
        <v>351</v>
      </c>
      <c r="D233" s="170" t="s">
        <v>83</v>
      </c>
      <c r="E233" s="171">
        <v>1.9137999999999999</v>
      </c>
      <c r="F233" s="200"/>
      <c r="G233" s="172">
        <f>E233*F233</f>
        <v>0</v>
      </c>
      <c r="O233" s="166">
        <v>2</v>
      </c>
      <c r="AA233" s="144">
        <v>3</v>
      </c>
      <c r="AB233" s="144">
        <v>1</v>
      </c>
      <c r="AC233" s="144" t="s">
        <v>350</v>
      </c>
      <c r="AZ233" s="144">
        <v>2</v>
      </c>
      <c r="BA233" s="144">
        <f>IF(AZ233=1,G233,0)</f>
        <v>0</v>
      </c>
      <c r="BB233" s="144">
        <f>IF(AZ233=2,G233,0)</f>
        <v>0</v>
      </c>
      <c r="BC233" s="144">
        <f>IF(AZ233=3,G233,0)</f>
        <v>0</v>
      </c>
      <c r="BD233" s="144">
        <f>IF(AZ233=4,G233,0)</f>
        <v>0</v>
      </c>
      <c r="BE233" s="144">
        <f>IF(AZ233=5,G233,0)</f>
        <v>0</v>
      </c>
      <c r="CA233" s="173">
        <v>3</v>
      </c>
      <c r="CB233" s="173">
        <v>1</v>
      </c>
      <c r="CZ233" s="144">
        <v>2.5000000000000001E-2</v>
      </c>
    </row>
    <row r="234" spans="1:104" x14ac:dyDescent="0.25">
      <c r="A234" s="174"/>
      <c r="B234" s="176"/>
      <c r="C234" s="230" t="s">
        <v>352</v>
      </c>
      <c r="D234" s="231"/>
      <c r="E234" s="177">
        <v>0</v>
      </c>
      <c r="F234" s="178"/>
      <c r="G234" s="179"/>
      <c r="M234" s="175" t="s">
        <v>352</v>
      </c>
      <c r="O234" s="166"/>
    </row>
    <row r="235" spans="1:104" x14ac:dyDescent="0.25">
      <c r="A235" s="174"/>
      <c r="B235" s="176"/>
      <c r="C235" s="230" t="s">
        <v>353</v>
      </c>
      <c r="D235" s="231"/>
      <c r="E235" s="177">
        <v>1.7398</v>
      </c>
      <c r="F235" s="178"/>
      <c r="G235" s="179"/>
      <c r="M235" s="175" t="s">
        <v>353</v>
      </c>
      <c r="O235" s="166"/>
    </row>
    <row r="236" spans="1:104" x14ac:dyDescent="0.25">
      <c r="A236" s="174"/>
      <c r="B236" s="176"/>
      <c r="C236" s="230" t="s">
        <v>354</v>
      </c>
      <c r="D236" s="231"/>
      <c r="E236" s="177">
        <v>0.17399999999999999</v>
      </c>
      <c r="F236" s="178"/>
      <c r="G236" s="179"/>
      <c r="M236" s="175" t="s">
        <v>354</v>
      </c>
      <c r="O236" s="166"/>
    </row>
    <row r="237" spans="1:104" x14ac:dyDescent="0.25">
      <c r="A237" s="167">
        <v>67</v>
      </c>
      <c r="B237" s="168" t="s">
        <v>355</v>
      </c>
      <c r="C237" s="169" t="s">
        <v>591</v>
      </c>
      <c r="D237" s="170" t="s">
        <v>110</v>
      </c>
      <c r="E237" s="171">
        <v>20.218</v>
      </c>
      <c r="F237" s="200"/>
      <c r="G237" s="172">
        <f>E237*F237</f>
        <v>0</v>
      </c>
      <c r="O237" s="166">
        <v>2</v>
      </c>
      <c r="AA237" s="144">
        <v>3</v>
      </c>
      <c r="AB237" s="144">
        <v>7</v>
      </c>
      <c r="AC237" s="144">
        <v>6315083951</v>
      </c>
      <c r="AZ237" s="144">
        <v>2</v>
      </c>
      <c r="BA237" s="144">
        <f>IF(AZ237=1,G237,0)</f>
        <v>0</v>
      </c>
      <c r="BB237" s="144">
        <f>IF(AZ237=2,G237,0)</f>
        <v>0</v>
      </c>
      <c r="BC237" s="144">
        <f>IF(AZ237=3,G237,0)</f>
        <v>0</v>
      </c>
      <c r="BD237" s="144">
        <f>IF(AZ237=4,G237,0)</f>
        <v>0</v>
      </c>
      <c r="BE237" s="144">
        <f>IF(AZ237=5,G237,0)</f>
        <v>0</v>
      </c>
      <c r="CA237" s="173">
        <v>3</v>
      </c>
      <c r="CB237" s="173">
        <v>7</v>
      </c>
      <c r="CZ237" s="144">
        <v>1.8E-3</v>
      </c>
    </row>
    <row r="238" spans="1:104" x14ac:dyDescent="0.25">
      <c r="A238" s="174"/>
      <c r="B238" s="176"/>
      <c r="C238" s="230" t="s">
        <v>356</v>
      </c>
      <c r="D238" s="231"/>
      <c r="E238" s="177">
        <v>18.38</v>
      </c>
      <c r="F238" s="178"/>
      <c r="G238" s="179"/>
      <c r="M238" s="175" t="s">
        <v>356</v>
      </c>
      <c r="O238" s="166"/>
    </row>
    <row r="239" spans="1:104" x14ac:dyDescent="0.25">
      <c r="A239" s="174"/>
      <c r="B239" s="176"/>
      <c r="C239" s="230" t="s">
        <v>357</v>
      </c>
      <c r="D239" s="231"/>
      <c r="E239" s="177">
        <v>1.8380000000000001</v>
      </c>
      <c r="F239" s="178"/>
      <c r="G239" s="179"/>
      <c r="M239" s="175" t="s">
        <v>357</v>
      </c>
      <c r="O239" s="166"/>
    </row>
    <row r="240" spans="1:104" x14ac:dyDescent="0.25">
      <c r="A240" s="167">
        <v>68</v>
      </c>
      <c r="B240" s="168" t="s">
        <v>358</v>
      </c>
      <c r="C240" s="169" t="s">
        <v>359</v>
      </c>
      <c r="D240" s="170" t="s">
        <v>88</v>
      </c>
      <c r="E240" s="171">
        <v>8.4737593999999999E-2</v>
      </c>
      <c r="F240" s="200"/>
      <c r="G240" s="172">
        <f>E240*F240</f>
        <v>0</v>
      </c>
      <c r="O240" s="166">
        <v>2</v>
      </c>
      <c r="AA240" s="144">
        <v>7</v>
      </c>
      <c r="AB240" s="144">
        <v>1001</v>
      </c>
      <c r="AC240" s="144">
        <v>5</v>
      </c>
      <c r="AZ240" s="144">
        <v>2</v>
      </c>
      <c r="BA240" s="144">
        <f>IF(AZ240=1,G240,0)</f>
        <v>0</v>
      </c>
      <c r="BB240" s="144">
        <f>IF(AZ240=2,G240,0)</f>
        <v>0</v>
      </c>
      <c r="BC240" s="144">
        <f>IF(AZ240=3,G240,0)</f>
        <v>0</v>
      </c>
      <c r="BD240" s="144">
        <f>IF(AZ240=4,G240,0)</f>
        <v>0</v>
      </c>
      <c r="BE240" s="144">
        <f>IF(AZ240=5,G240,0)</f>
        <v>0</v>
      </c>
      <c r="CA240" s="173">
        <v>7</v>
      </c>
      <c r="CB240" s="173">
        <v>1001</v>
      </c>
      <c r="CZ240" s="144">
        <v>0</v>
      </c>
    </row>
    <row r="241" spans="1:104" ht="13" x14ac:dyDescent="0.3">
      <c r="A241" s="180"/>
      <c r="B241" s="181" t="s">
        <v>75</v>
      </c>
      <c r="C241" s="182" t="str">
        <f>CONCATENATE(B219," ",C219)</f>
        <v>713 Izolace tepelné</v>
      </c>
      <c r="D241" s="183"/>
      <c r="E241" s="184"/>
      <c r="F241" s="185"/>
      <c r="G241" s="186">
        <f>SUM(G219:G240)</f>
        <v>0</v>
      </c>
      <c r="O241" s="166">
        <v>4</v>
      </c>
      <c r="BA241" s="187">
        <f>SUM(BA219:BA240)</f>
        <v>0</v>
      </c>
      <c r="BB241" s="187">
        <f>SUM(BB219:BB240)</f>
        <v>0</v>
      </c>
      <c r="BC241" s="187">
        <f>SUM(BC219:BC240)</f>
        <v>0</v>
      </c>
      <c r="BD241" s="187">
        <f>SUM(BD219:BD240)</f>
        <v>0</v>
      </c>
      <c r="BE241" s="187">
        <f>SUM(BE219:BE240)</f>
        <v>0</v>
      </c>
    </row>
    <row r="242" spans="1:104" ht="13" x14ac:dyDescent="0.3">
      <c r="A242" s="159" t="s">
        <v>74</v>
      </c>
      <c r="B242" s="160" t="s">
        <v>360</v>
      </c>
      <c r="C242" s="161" t="s">
        <v>361</v>
      </c>
      <c r="D242" s="162"/>
      <c r="E242" s="163"/>
      <c r="F242" s="163"/>
      <c r="G242" s="164"/>
      <c r="H242" s="165"/>
      <c r="I242" s="165"/>
      <c r="O242" s="166">
        <v>1</v>
      </c>
    </row>
    <row r="243" spans="1:104" x14ac:dyDescent="0.25">
      <c r="A243" s="167">
        <v>69</v>
      </c>
      <c r="B243" s="168" t="s">
        <v>362</v>
      </c>
      <c r="C243" s="169" t="s">
        <v>363</v>
      </c>
      <c r="D243" s="170" t="s">
        <v>110</v>
      </c>
      <c r="E243" s="171">
        <v>7.9050000000000002</v>
      </c>
      <c r="F243" s="200"/>
      <c r="G243" s="172">
        <f>E243*F243</f>
        <v>0</v>
      </c>
      <c r="O243" s="166">
        <v>2</v>
      </c>
      <c r="AA243" s="144">
        <v>1</v>
      </c>
      <c r="AB243" s="144">
        <v>7</v>
      </c>
      <c r="AC243" s="144">
        <v>7</v>
      </c>
      <c r="AZ243" s="144">
        <v>2</v>
      </c>
      <c r="BA243" s="144">
        <f>IF(AZ243=1,G243,0)</f>
        <v>0</v>
      </c>
      <c r="BB243" s="144">
        <f>IF(AZ243=2,G243,0)</f>
        <v>0</v>
      </c>
      <c r="BC243" s="144">
        <f>IF(AZ243=3,G243,0)</f>
        <v>0</v>
      </c>
      <c r="BD243" s="144">
        <f>IF(AZ243=4,G243,0)</f>
        <v>0</v>
      </c>
      <c r="BE243" s="144">
        <f>IF(AZ243=5,G243,0)</f>
        <v>0</v>
      </c>
      <c r="CA243" s="173">
        <v>1</v>
      </c>
      <c r="CB243" s="173">
        <v>7</v>
      </c>
      <c r="CZ243" s="144">
        <v>0</v>
      </c>
    </row>
    <row r="244" spans="1:104" x14ac:dyDescent="0.25">
      <c r="A244" s="174"/>
      <c r="B244" s="176"/>
      <c r="C244" s="230" t="s">
        <v>364</v>
      </c>
      <c r="D244" s="231"/>
      <c r="E244" s="177">
        <v>0</v>
      </c>
      <c r="F244" s="178"/>
      <c r="G244" s="179"/>
      <c r="M244" s="175" t="s">
        <v>364</v>
      </c>
      <c r="O244" s="166"/>
    </row>
    <row r="245" spans="1:104" x14ac:dyDescent="0.25">
      <c r="A245" s="174"/>
      <c r="B245" s="176"/>
      <c r="C245" s="230" t="s">
        <v>365</v>
      </c>
      <c r="D245" s="231"/>
      <c r="E245" s="177">
        <v>4.6079999999999997</v>
      </c>
      <c r="F245" s="178"/>
      <c r="G245" s="179"/>
      <c r="M245" s="175" t="s">
        <v>365</v>
      </c>
      <c r="O245" s="166"/>
    </row>
    <row r="246" spans="1:104" x14ac:dyDescent="0.25">
      <c r="A246" s="174"/>
      <c r="B246" s="176"/>
      <c r="C246" s="230" t="s">
        <v>366</v>
      </c>
      <c r="D246" s="231"/>
      <c r="E246" s="177">
        <v>3.2970000000000002</v>
      </c>
      <c r="F246" s="178"/>
      <c r="G246" s="179"/>
      <c r="M246" s="175" t="s">
        <v>366</v>
      </c>
      <c r="O246" s="166"/>
    </row>
    <row r="247" spans="1:104" x14ac:dyDescent="0.25">
      <c r="A247" s="167">
        <v>70</v>
      </c>
      <c r="B247" s="168" t="s">
        <v>367</v>
      </c>
      <c r="C247" s="169" t="s">
        <v>368</v>
      </c>
      <c r="D247" s="170" t="s">
        <v>94</v>
      </c>
      <c r="E247" s="171">
        <v>8</v>
      </c>
      <c r="F247" s="200"/>
      <c r="G247" s="172">
        <f>E247*F247</f>
        <v>0</v>
      </c>
      <c r="O247" s="166">
        <v>2</v>
      </c>
      <c r="AA247" s="144">
        <v>1</v>
      </c>
      <c r="AB247" s="144">
        <v>7</v>
      </c>
      <c r="AC247" s="144">
        <v>7</v>
      </c>
      <c r="AZ247" s="144">
        <v>2</v>
      </c>
      <c r="BA247" s="144">
        <f>IF(AZ247=1,G247,0)</f>
        <v>0</v>
      </c>
      <c r="BB247" s="144">
        <f>IF(AZ247=2,G247,0)</f>
        <v>0</v>
      </c>
      <c r="BC247" s="144">
        <f>IF(AZ247=3,G247,0)</f>
        <v>0</v>
      </c>
      <c r="BD247" s="144">
        <f>IF(AZ247=4,G247,0)</f>
        <v>0</v>
      </c>
      <c r="BE247" s="144">
        <f>IF(AZ247=5,G247,0)</f>
        <v>0</v>
      </c>
      <c r="CA247" s="173">
        <v>1</v>
      </c>
      <c r="CB247" s="173">
        <v>7</v>
      </c>
      <c r="CZ247" s="144">
        <v>0</v>
      </c>
    </row>
    <row r="248" spans="1:104" x14ac:dyDescent="0.25">
      <c r="A248" s="174"/>
      <c r="B248" s="176"/>
      <c r="C248" s="230" t="s">
        <v>226</v>
      </c>
      <c r="D248" s="231"/>
      <c r="E248" s="177">
        <v>0</v>
      </c>
      <c r="F248" s="178"/>
      <c r="G248" s="179"/>
      <c r="M248" s="175" t="s">
        <v>226</v>
      </c>
      <c r="O248" s="166"/>
    </row>
    <row r="249" spans="1:104" x14ac:dyDescent="0.25">
      <c r="A249" s="174"/>
      <c r="B249" s="176"/>
      <c r="C249" s="230" t="s">
        <v>227</v>
      </c>
      <c r="D249" s="231"/>
      <c r="E249" s="177">
        <v>5</v>
      </c>
      <c r="F249" s="178"/>
      <c r="G249" s="179"/>
      <c r="M249" s="175" t="s">
        <v>227</v>
      </c>
      <c r="O249" s="166"/>
    </row>
    <row r="250" spans="1:104" x14ac:dyDescent="0.25">
      <c r="A250" s="174"/>
      <c r="B250" s="176"/>
      <c r="C250" s="230" t="s">
        <v>228</v>
      </c>
      <c r="D250" s="231"/>
      <c r="E250" s="177">
        <v>3</v>
      </c>
      <c r="F250" s="178"/>
      <c r="G250" s="179"/>
      <c r="M250" s="175" t="s">
        <v>228</v>
      </c>
      <c r="O250" s="166"/>
    </row>
    <row r="251" spans="1:104" x14ac:dyDescent="0.25">
      <c r="A251" s="167">
        <v>71</v>
      </c>
      <c r="B251" s="168" t="s">
        <v>369</v>
      </c>
      <c r="C251" s="169" t="s">
        <v>370</v>
      </c>
      <c r="D251" s="170" t="s">
        <v>94</v>
      </c>
      <c r="E251" s="171">
        <v>8</v>
      </c>
      <c r="F251" s="200"/>
      <c r="G251" s="172">
        <f t="shared" ref="G251:G267" si="6">E251*F251</f>
        <v>0</v>
      </c>
      <c r="O251" s="166">
        <v>2</v>
      </c>
      <c r="AA251" s="144">
        <v>1</v>
      </c>
      <c r="AB251" s="144">
        <v>7</v>
      </c>
      <c r="AC251" s="144">
        <v>7</v>
      </c>
      <c r="AZ251" s="144">
        <v>2</v>
      </c>
      <c r="BA251" s="144">
        <f t="shared" ref="BA251:BA267" si="7">IF(AZ251=1,G251,0)</f>
        <v>0</v>
      </c>
      <c r="BB251" s="144">
        <f t="shared" ref="BB251:BB267" si="8">IF(AZ251=2,G251,0)</f>
        <v>0</v>
      </c>
      <c r="BC251" s="144">
        <f t="shared" ref="BC251:BC267" si="9">IF(AZ251=3,G251,0)</f>
        <v>0</v>
      </c>
      <c r="BD251" s="144">
        <f t="shared" ref="BD251:BD267" si="10">IF(AZ251=4,G251,0)</f>
        <v>0</v>
      </c>
      <c r="BE251" s="144">
        <f t="shared" ref="BE251:BE267" si="11">IF(AZ251=5,G251,0)</f>
        <v>0</v>
      </c>
      <c r="CA251" s="173">
        <v>1</v>
      </c>
      <c r="CB251" s="173">
        <v>7</v>
      </c>
      <c r="CZ251" s="144">
        <v>0</v>
      </c>
    </row>
    <row r="252" spans="1:104" x14ac:dyDescent="0.25">
      <c r="A252" s="167">
        <v>72</v>
      </c>
      <c r="B252" s="168" t="s">
        <v>371</v>
      </c>
      <c r="C252" s="169" t="s">
        <v>372</v>
      </c>
      <c r="D252" s="170" t="s">
        <v>94</v>
      </c>
      <c r="E252" s="171">
        <v>8</v>
      </c>
      <c r="F252" s="200"/>
      <c r="G252" s="172">
        <f t="shared" si="6"/>
        <v>0</v>
      </c>
      <c r="O252" s="166">
        <v>2</v>
      </c>
      <c r="AA252" s="144">
        <v>1</v>
      </c>
      <c r="AB252" s="144">
        <v>7</v>
      </c>
      <c r="AC252" s="144">
        <v>7</v>
      </c>
      <c r="AZ252" s="144">
        <v>2</v>
      </c>
      <c r="BA252" s="144">
        <f t="shared" si="7"/>
        <v>0</v>
      </c>
      <c r="BB252" s="144">
        <f t="shared" si="8"/>
        <v>0</v>
      </c>
      <c r="BC252" s="144">
        <f t="shared" si="9"/>
        <v>0</v>
      </c>
      <c r="BD252" s="144">
        <f t="shared" si="10"/>
        <v>0</v>
      </c>
      <c r="BE252" s="144">
        <f t="shared" si="11"/>
        <v>0</v>
      </c>
      <c r="CA252" s="173">
        <v>1</v>
      </c>
      <c r="CB252" s="173">
        <v>7</v>
      </c>
      <c r="CZ252" s="144">
        <v>0</v>
      </c>
    </row>
    <row r="253" spans="1:104" x14ac:dyDescent="0.25">
      <c r="A253" s="167">
        <v>73</v>
      </c>
      <c r="B253" s="168" t="s">
        <v>373</v>
      </c>
      <c r="C253" s="169" t="s">
        <v>374</v>
      </c>
      <c r="D253" s="170" t="s">
        <v>94</v>
      </c>
      <c r="E253" s="171">
        <v>8</v>
      </c>
      <c r="F253" s="200"/>
      <c r="G253" s="172">
        <f t="shared" si="6"/>
        <v>0</v>
      </c>
      <c r="O253" s="166">
        <v>2</v>
      </c>
      <c r="AA253" s="144">
        <v>1</v>
      </c>
      <c r="AB253" s="144">
        <v>7</v>
      </c>
      <c r="AC253" s="144">
        <v>7</v>
      </c>
      <c r="AZ253" s="144">
        <v>2</v>
      </c>
      <c r="BA253" s="144">
        <f t="shared" si="7"/>
        <v>0</v>
      </c>
      <c r="BB253" s="144">
        <f t="shared" si="8"/>
        <v>0</v>
      </c>
      <c r="BC253" s="144">
        <f t="shared" si="9"/>
        <v>0</v>
      </c>
      <c r="BD253" s="144">
        <f t="shared" si="10"/>
        <v>0</v>
      </c>
      <c r="BE253" s="144">
        <f t="shared" si="11"/>
        <v>0</v>
      </c>
      <c r="CA253" s="173">
        <v>1</v>
      </c>
      <c r="CB253" s="173">
        <v>7</v>
      </c>
      <c r="CZ253" s="144">
        <v>0</v>
      </c>
    </row>
    <row r="254" spans="1:104" x14ac:dyDescent="0.25">
      <c r="A254" s="167">
        <v>74</v>
      </c>
      <c r="B254" s="168" t="s">
        <v>375</v>
      </c>
      <c r="C254" s="169" t="s">
        <v>376</v>
      </c>
      <c r="D254" s="170" t="s">
        <v>94</v>
      </c>
      <c r="E254" s="171">
        <v>8</v>
      </c>
      <c r="F254" s="200"/>
      <c r="G254" s="172">
        <f t="shared" si="6"/>
        <v>0</v>
      </c>
      <c r="O254" s="166">
        <v>2</v>
      </c>
      <c r="AA254" s="144">
        <v>3</v>
      </c>
      <c r="AB254" s="144">
        <v>1</v>
      </c>
      <c r="AC254" s="144">
        <v>54914633</v>
      </c>
      <c r="AZ254" s="144">
        <v>2</v>
      </c>
      <c r="BA254" s="144">
        <f t="shared" si="7"/>
        <v>0</v>
      </c>
      <c r="BB254" s="144">
        <f t="shared" si="8"/>
        <v>0</v>
      </c>
      <c r="BC254" s="144">
        <f t="shared" si="9"/>
        <v>0</v>
      </c>
      <c r="BD254" s="144">
        <f t="shared" si="10"/>
        <v>0</v>
      </c>
      <c r="BE254" s="144">
        <f t="shared" si="11"/>
        <v>0</v>
      </c>
      <c r="CA254" s="173">
        <v>3</v>
      </c>
      <c r="CB254" s="173">
        <v>1</v>
      </c>
      <c r="CZ254" s="144">
        <v>8.0000000000000004E-4</v>
      </c>
    </row>
    <row r="255" spans="1:104" x14ac:dyDescent="0.25">
      <c r="A255" s="167">
        <v>75</v>
      </c>
      <c r="B255" s="168" t="s">
        <v>377</v>
      </c>
      <c r="C255" s="169" t="s">
        <v>378</v>
      </c>
      <c r="D255" s="170" t="s">
        <v>94</v>
      </c>
      <c r="E255" s="171">
        <v>8</v>
      </c>
      <c r="F255" s="200"/>
      <c r="G255" s="172">
        <f t="shared" si="6"/>
        <v>0</v>
      </c>
      <c r="O255" s="166">
        <v>2</v>
      </c>
      <c r="AA255" s="144">
        <v>3</v>
      </c>
      <c r="AB255" s="144">
        <v>1</v>
      </c>
      <c r="AC255" s="144">
        <v>54926044</v>
      </c>
      <c r="AZ255" s="144">
        <v>2</v>
      </c>
      <c r="BA255" s="144">
        <f t="shared" si="7"/>
        <v>0</v>
      </c>
      <c r="BB255" s="144">
        <f t="shared" si="8"/>
        <v>0</v>
      </c>
      <c r="BC255" s="144">
        <f t="shared" si="9"/>
        <v>0</v>
      </c>
      <c r="BD255" s="144">
        <f t="shared" si="10"/>
        <v>0</v>
      </c>
      <c r="BE255" s="144">
        <f t="shared" si="11"/>
        <v>0</v>
      </c>
      <c r="CA255" s="173">
        <v>3</v>
      </c>
      <c r="CB255" s="173">
        <v>1</v>
      </c>
      <c r="CZ255" s="144">
        <v>4.4999999999999999E-4</v>
      </c>
    </row>
    <row r="256" spans="1:104" x14ac:dyDescent="0.25">
      <c r="A256" s="167">
        <v>76</v>
      </c>
      <c r="B256" s="168" t="s">
        <v>379</v>
      </c>
      <c r="C256" s="169" t="s">
        <v>380</v>
      </c>
      <c r="D256" s="170" t="s">
        <v>94</v>
      </c>
      <c r="E256" s="171">
        <v>5</v>
      </c>
      <c r="F256" s="200"/>
      <c r="G256" s="172">
        <f t="shared" si="6"/>
        <v>0</v>
      </c>
      <c r="O256" s="166">
        <v>2</v>
      </c>
      <c r="AA256" s="144">
        <v>3</v>
      </c>
      <c r="AB256" s="144">
        <v>1</v>
      </c>
      <c r="AC256" s="144">
        <v>61165002</v>
      </c>
      <c r="AZ256" s="144">
        <v>2</v>
      </c>
      <c r="BA256" s="144">
        <f t="shared" si="7"/>
        <v>0</v>
      </c>
      <c r="BB256" s="144">
        <f t="shared" si="8"/>
        <v>0</v>
      </c>
      <c r="BC256" s="144">
        <f t="shared" si="9"/>
        <v>0</v>
      </c>
      <c r="BD256" s="144">
        <f t="shared" si="10"/>
        <v>0</v>
      </c>
      <c r="BE256" s="144">
        <f t="shared" si="11"/>
        <v>0</v>
      </c>
      <c r="CA256" s="173">
        <v>3</v>
      </c>
      <c r="CB256" s="173">
        <v>1</v>
      </c>
      <c r="CZ256" s="144">
        <v>1.7000000000000001E-2</v>
      </c>
    </row>
    <row r="257" spans="1:104" x14ac:dyDescent="0.25">
      <c r="A257" s="167">
        <v>77</v>
      </c>
      <c r="B257" s="168" t="s">
        <v>381</v>
      </c>
      <c r="C257" s="169" t="s">
        <v>382</v>
      </c>
      <c r="D257" s="170" t="s">
        <v>94</v>
      </c>
      <c r="E257" s="171">
        <v>3</v>
      </c>
      <c r="F257" s="200"/>
      <c r="G257" s="172">
        <f t="shared" si="6"/>
        <v>0</v>
      </c>
      <c r="O257" s="166">
        <v>2</v>
      </c>
      <c r="AA257" s="144">
        <v>3</v>
      </c>
      <c r="AB257" s="144">
        <v>1</v>
      </c>
      <c r="AC257" s="144" t="s">
        <v>381</v>
      </c>
      <c r="AZ257" s="144">
        <v>2</v>
      </c>
      <c r="BA257" s="144">
        <f t="shared" si="7"/>
        <v>0</v>
      </c>
      <c r="BB257" s="144">
        <f t="shared" si="8"/>
        <v>0</v>
      </c>
      <c r="BC257" s="144">
        <f t="shared" si="9"/>
        <v>0</v>
      </c>
      <c r="BD257" s="144">
        <f t="shared" si="10"/>
        <v>0</v>
      </c>
      <c r="BE257" s="144">
        <f t="shared" si="11"/>
        <v>0</v>
      </c>
      <c r="CA257" s="173">
        <v>3</v>
      </c>
      <c r="CB257" s="173">
        <v>1</v>
      </c>
      <c r="CZ257" s="144">
        <v>1.9E-2</v>
      </c>
    </row>
    <row r="258" spans="1:104" x14ac:dyDescent="0.25">
      <c r="A258" s="167">
        <v>78</v>
      </c>
      <c r="B258" s="168" t="s">
        <v>383</v>
      </c>
      <c r="C258" s="169" t="s">
        <v>384</v>
      </c>
      <c r="D258" s="170" t="s">
        <v>88</v>
      </c>
      <c r="E258" s="171">
        <v>0.152</v>
      </c>
      <c r="F258" s="200"/>
      <c r="G258" s="172">
        <f t="shared" si="6"/>
        <v>0</v>
      </c>
      <c r="O258" s="166">
        <v>2</v>
      </c>
      <c r="AA258" s="144">
        <v>7</v>
      </c>
      <c r="AB258" s="144">
        <v>1001</v>
      </c>
      <c r="AC258" s="144">
        <v>5</v>
      </c>
      <c r="AZ258" s="144">
        <v>2</v>
      </c>
      <c r="BA258" s="144">
        <f t="shared" si="7"/>
        <v>0</v>
      </c>
      <c r="BB258" s="144">
        <f t="shared" si="8"/>
        <v>0</v>
      </c>
      <c r="BC258" s="144">
        <f t="shared" si="9"/>
        <v>0</v>
      </c>
      <c r="BD258" s="144">
        <f t="shared" si="10"/>
        <v>0</v>
      </c>
      <c r="BE258" s="144">
        <f t="shared" si="11"/>
        <v>0</v>
      </c>
      <c r="CA258" s="173">
        <v>7</v>
      </c>
      <c r="CB258" s="173">
        <v>1001</v>
      </c>
      <c r="CZ258" s="144">
        <v>0</v>
      </c>
    </row>
    <row r="259" spans="1:104" x14ac:dyDescent="0.25">
      <c r="A259" s="167">
        <v>79</v>
      </c>
      <c r="B259" s="168" t="s">
        <v>285</v>
      </c>
      <c r="C259" s="169" t="s">
        <v>286</v>
      </c>
      <c r="D259" s="170" t="s">
        <v>88</v>
      </c>
      <c r="E259" s="171">
        <v>0.12948390000000001</v>
      </c>
      <c r="F259" s="200"/>
      <c r="G259" s="172">
        <f t="shared" si="6"/>
        <v>0</v>
      </c>
      <c r="O259" s="166">
        <v>2</v>
      </c>
      <c r="AA259" s="144">
        <v>8</v>
      </c>
      <c r="AB259" s="144">
        <v>0</v>
      </c>
      <c r="AC259" s="144">
        <v>3</v>
      </c>
      <c r="AZ259" s="144">
        <v>2</v>
      </c>
      <c r="BA259" s="144">
        <f t="shared" si="7"/>
        <v>0</v>
      </c>
      <c r="BB259" s="144">
        <f t="shared" si="8"/>
        <v>0</v>
      </c>
      <c r="BC259" s="144">
        <f t="shared" si="9"/>
        <v>0</v>
      </c>
      <c r="BD259" s="144">
        <f t="shared" si="10"/>
        <v>0</v>
      </c>
      <c r="BE259" s="144">
        <f t="shared" si="11"/>
        <v>0</v>
      </c>
      <c r="CA259" s="173">
        <v>8</v>
      </c>
      <c r="CB259" s="173">
        <v>0</v>
      </c>
      <c r="CZ259" s="144">
        <v>0</v>
      </c>
    </row>
    <row r="260" spans="1:104" x14ac:dyDescent="0.25">
      <c r="A260" s="167">
        <v>80</v>
      </c>
      <c r="B260" s="168" t="s">
        <v>287</v>
      </c>
      <c r="C260" s="169" t="s">
        <v>288</v>
      </c>
      <c r="D260" s="170" t="s">
        <v>88</v>
      </c>
      <c r="E260" s="171">
        <v>0.12948390000000001</v>
      </c>
      <c r="F260" s="200"/>
      <c r="G260" s="172">
        <f t="shared" si="6"/>
        <v>0</v>
      </c>
      <c r="O260" s="166">
        <v>2</v>
      </c>
      <c r="AA260" s="144">
        <v>8</v>
      </c>
      <c r="AB260" s="144">
        <v>0</v>
      </c>
      <c r="AC260" s="144">
        <v>3</v>
      </c>
      <c r="AZ260" s="144">
        <v>2</v>
      </c>
      <c r="BA260" s="144">
        <f t="shared" si="7"/>
        <v>0</v>
      </c>
      <c r="BB260" s="144">
        <f t="shared" si="8"/>
        <v>0</v>
      </c>
      <c r="BC260" s="144">
        <f t="shared" si="9"/>
        <v>0</v>
      </c>
      <c r="BD260" s="144">
        <f t="shared" si="10"/>
        <v>0</v>
      </c>
      <c r="BE260" s="144">
        <f t="shared" si="11"/>
        <v>0</v>
      </c>
      <c r="CA260" s="173">
        <v>8</v>
      </c>
      <c r="CB260" s="173">
        <v>0</v>
      </c>
      <c r="CZ260" s="144">
        <v>0</v>
      </c>
    </row>
    <row r="261" spans="1:104" x14ac:dyDescent="0.25">
      <c r="A261" s="167">
        <v>81</v>
      </c>
      <c r="B261" s="168" t="s">
        <v>289</v>
      </c>
      <c r="C261" s="169" t="s">
        <v>290</v>
      </c>
      <c r="D261" s="170" t="s">
        <v>88</v>
      </c>
      <c r="E261" s="171">
        <v>1.1653551</v>
      </c>
      <c r="F261" s="200"/>
      <c r="G261" s="172">
        <f t="shared" si="6"/>
        <v>0</v>
      </c>
      <c r="O261" s="166">
        <v>2</v>
      </c>
      <c r="AA261" s="144">
        <v>8</v>
      </c>
      <c r="AB261" s="144">
        <v>0</v>
      </c>
      <c r="AC261" s="144">
        <v>3</v>
      </c>
      <c r="AZ261" s="144">
        <v>2</v>
      </c>
      <c r="BA261" s="144">
        <f t="shared" si="7"/>
        <v>0</v>
      </c>
      <c r="BB261" s="144">
        <f t="shared" si="8"/>
        <v>0</v>
      </c>
      <c r="BC261" s="144">
        <f t="shared" si="9"/>
        <v>0</v>
      </c>
      <c r="BD261" s="144">
        <f t="shared" si="10"/>
        <v>0</v>
      </c>
      <c r="BE261" s="144">
        <f t="shared" si="11"/>
        <v>0</v>
      </c>
      <c r="CA261" s="173">
        <v>8</v>
      </c>
      <c r="CB261" s="173">
        <v>0</v>
      </c>
      <c r="CZ261" s="144">
        <v>0</v>
      </c>
    </row>
    <row r="262" spans="1:104" x14ac:dyDescent="0.25">
      <c r="A262" s="167">
        <v>82</v>
      </c>
      <c r="B262" s="168" t="s">
        <v>291</v>
      </c>
      <c r="C262" s="169" t="s">
        <v>292</v>
      </c>
      <c r="D262" s="170" t="s">
        <v>88</v>
      </c>
      <c r="E262" s="171">
        <v>0.12948390000000001</v>
      </c>
      <c r="F262" s="200"/>
      <c r="G262" s="172">
        <f t="shared" si="6"/>
        <v>0</v>
      </c>
      <c r="O262" s="166">
        <v>2</v>
      </c>
      <c r="AA262" s="144">
        <v>8</v>
      </c>
      <c r="AB262" s="144">
        <v>0</v>
      </c>
      <c r="AC262" s="144">
        <v>3</v>
      </c>
      <c r="AZ262" s="144">
        <v>2</v>
      </c>
      <c r="BA262" s="144">
        <f t="shared" si="7"/>
        <v>0</v>
      </c>
      <c r="BB262" s="144">
        <f t="shared" si="8"/>
        <v>0</v>
      </c>
      <c r="BC262" s="144">
        <f t="shared" si="9"/>
        <v>0</v>
      </c>
      <c r="BD262" s="144">
        <f t="shared" si="10"/>
        <v>0</v>
      </c>
      <c r="BE262" s="144">
        <f t="shared" si="11"/>
        <v>0</v>
      </c>
      <c r="CA262" s="173">
        <v>8</v>
      </c>
      <c r="CB262" s="173">
        <v>0</v>
      </c>
      <c r="CZ262" s="144">
        <v>0</v>
      </c>
    </row>
    <row r="263" spans="1:104" x14ac:dyDescent="0.25">
      <c r="A263" s="167">
        <v>83</v>
      </c>
      <c r="B263" s="168" t="s">
        <v>293</v>
      </c>
      <c r="C263" s="169" t="s">
        <v>294</v>
      </c>
      <c r="D263" s="170" t="s">
        <v>88</v>
      </c>
      <c r="E263" s="171">
        <v>0.38845170000000001</v>
      </c>
      <c r="F263" s="200"/>
      <c r="G263" s="172">
        <f t="shared" si="6"/>
        <v>0</v>
      </c>
      <c r="O263" s="166">
        <v>2</v>
      </c>
      <c r="AA263" s="144">
        <v>8</v>
      </c>
      <c r="AB263" s="144">
        <v>0</v>
      </c>
      <c r="AC263" s="144">
        <v>3</v>
      </c>
      <c r="AZ263" s="144">
        <v>2</v>
      </c>
      <c r="BA263" s="144">
        <f t="shared" si="7"/>
        <v>0</v>
      </c>
      <c r="BB263" s="144">
        <f t="shared" si="8"/>
        <v>0</v>
      </c>
      <c r="BC263" s="144">
        <f t="shared" si="9"/>
        <v>0</v>
      </c>
      <c r="BD263" s="144">
        <f t="shared" si="10"/>
        <v>0</v>
      </c>
      <c r="BE263" s="144">
        <f t="shared" si="11"/>
        <v>0</v>
      </c>
      <c r="CA263" s="173">
        <v>8</v>
      </c>
      <c r="CB263" s="173">
        <v>0</v>
      </c>
      <c r="CZ263" s="144">
        <v>0</v>
      </c>
    </row>
    <row r="264" spans="1:104" x14ac:dyDescent="0.25">
      <c r="A264" s="167">
        <v>84</v>
      </c>
      <c r="B264" s="168" t="s">
        <v>295</v>
      </c>
      <c r="C264" s="169" t="s">
        <v>296</v>
      </c>
      <c r="D264" s="170" t="s">
        <v>88</v>
      </c>
      <c r="E264" s="171">
        <v>0.12948390000000001</v>
      </c>
      <c r="F264" s="200"/>
      <c r="G264" s="172">
        <f t="shared" si="6"/>
        <v>0</v>
      </c>
      <c r="O264" s="166">
        <v>2</v>
      </c>
      <c r="AA264" s="144">
        <v>8</v>
      </c>
      <c r="AB264" s="144">
        <v>0</v>
      </c>
      <c r="AC264" s="144">
        <v>3</v>
      </c>
      <c r="AZ264" s="144">
        <v>2</v>
      </c>
      <c r="BA264" s="144">
        <f t="shared" si="7"/>
        <v>0</v>
      </c>
      <c r="BB264" s="144">
        <f t="shared" si="8"/>
        <v>0</v>
      </c>
      <c r="BC264" s="144">
        <f t="shared" si="9"/>
        <v>0</v>
      </c>
      <c r="BD264" s="144">
        <f t="shared" si="10"/>
        <v>0</v>
      </c>
      <c r="BE264" s="144">
        <f t="shared" si="11"/>
        <v>0</v>
      </c>
      <c r="CA264" s="173">
        <v>8</v>
      </c>
      <c r="CB264" s="173">
        <v>0</v>
      </c>
      <c r="CZ264" s="144">
        <v>0</v>
      </c>
    </row>
    <row r="265" spans="1:104" x14ac:dyDescent="0.25">
      <c r="A265" s="167">
        <v>85</v>
      </c>
      <c r="B265" s="168" t="s">
        <v>297</v>
      </c>
      <c r="C265" s="169" t="s">
        <v>298</v>
      </c>
      <c r="D265" s="170" t="s">
        <v>88</v>
      </c>
      <c r="E265" s="171">
        <v>0.12948390000000001</v>
      </c>
      <c r="F265" s="200"/>
      <c r="G265" s="172">
        <f t="shared" si="6"/>
        <v>0</v>
      </c>
      <c r="O265" s="166">
        <v>2</v>
      </c>
      <c r="AA265" s="144">
        <v>8</v>
      </c>
      <c r="AB265" s="144">
        <v>0</v>
      </c>
      <c r="AC265" s="144">
        <v>3</v>
      </c>
      <c r="AZ265" s="144">
        <v>2</v>
      </c>
      <c r="BA265" s="144">
        <f t="shared" si="7"/>
        <v>0</v>
      </c>
      <c r="BB265" s="144">
        <f t="shared" si="8"/>
        <v>0</v>
      </c>
      <c r="BC265" s="144">
        <f t="shared" si="9"/>
        <v>0</v>
      </c>
      <c r="BD265" s="144">
        <f t="shared" si="10"/>
        <v>0</v>
      </c>
      <c r="BE265" s="144">
        <f t="shared" si="11"/>
        <v>0</v>
      </c>
      <c r="CA265" s="173">
        <v>8</v>
      </c>
      <c r="CB265" s="173">
        <v>0</v>
      </c>
      <c r="CZ265" s="144">
        <v>0</v>
      </c>
    </row>
    <row r="266" spans="1:104" x14ac:dyDescent="0.25">
      <c r="A266" s="167">
        <v>86</v>
      </c>
      <c r="B266" s="168" t="s">
        <v>299</v>
      </c>
      <c r="C266" s="169" t="s">
        <v>300</v>
      </c>
      <c r="D266" s="170" t="s">
        <v>88</v>
      </c>
      <c r="E266" s="171">
        <v>0.12948390000000001</v>
      </c>
      <c r="F266" s="200"/>
      <c r="G266" s="172">
        <f t="shared" si="6"/>
        <v>0</v>
      </c>
      <c r="O266" s="166">
        <v>2</v>
      </c>
      <c r="AA266" s="144">
        <v>8</v>
      </c>
      <c r="AB266" s="144">
        <v>0</v>
      </c>
      <c r="AC266" s="144">
        <v>3</v>
      </c>
      <c r="AZ266" s="144">
        <v>2</v>
      </c>
      <c r="BA266" s="144">
        <f t="shared" si="7"/>
        <v>0</v>
      </c>
      <c r="BB266" s="144">
        <f t="shared" si="8"/>
        <v>0</v>
      </c>
      <c r="BC266" s="144">
        <f t="shared" si="9"/>
        <v>0</v>
      </c>
      <c r="BD266" s="144">
        <f t="shared" si="10"/>
        <v>0</v>
      </c>
      <c r="BE266" s="144">
        <f t="shared" si="11"/>
        <v>0</v>
      </c>
      <c r="CA266" s="173">
        <v>8</v>
      </c>
      <c r="CB266" s="173">
        <v>0</v>
      </c>
      <c r="CZ266" s="144">
        <v>0</v>
      </c>
    </row>
    <row r="267" spans="1:104" x14ac:dyDescent="0.25">
      <c r="A267" s="167">
        <v>87</v>
      </c>
      <c r="B267" s="168" t="s">
        <v>257</v>
      </c>
      <c r="C267" s="169" t="s">
        <v>258</v>
      </c>
      <c r="D267" s="170" t="s">
        <v>88</v>
      </c>
      <c r="E267" s="171">
        <v>0.12948390000000001</v>
      </c>
      <c r="F267" s="200"/>
      <c r="G267" s="172">
        <f t="shared" si="6"/>
        <v>0</v>
      </c>
      <c r="O267" s="166">
        <v>2</v>
      </c>
      <c r="AA267" s="144">
        <v>8</v>
      </c>
      <c r="AB267" s="144">
        <v>0</v>
      </c>
      <c r="AC267" s="144">
        <v>3</v>
      </c>
      <c r="AZ267" s="144">
        <v>2</v>
      </c>
      <c r="BA267" s="144">
        <f t="shared" si="7"/>
        <v>0</v>
      </c>
      <c r="BB267" s="144">
        <f t="shared" si="8"/>
        <v>0</v>
      </c>
      <c r="BC267" s="144">
        <f t="shared" si="9"/>
        <v>0</v>
      </c>
      <c r="BD267" s="144">
        <f t="shared" si="10"/>
        <v>0</v>
      </c>
      <c r="BE267" s="144">
        <f t="shared" si="11"/>
        <v>0</v>
      </c>
      <c r="CA267" s="173">
        <v>8</v>
      </c>
      <c r="CB267" s="173">
        <v>0</v>
      </c>
      <c r="CZ267" s="144">
        <v>0</v>
      </c>
    </row>
    <row r="268" spans="1:104" ht="13" x14ac:dyDescent="0.3">
      <c r="A268" s="180"/>
      <c r="B268" s="181" t="s">
        <v>75</v>
      </c>
      <c r="C268" s="182" t="str">
        <f>CONCATENATE(B242," ",C242)</f>
        <v>766 Konstrukce truhlářské</v>
      </c>
      <c r="D268" s="183"/>
      <c r="E268" s="184"/>
      <c r="F268" s="185"/>
      <c r="G268" s="186">
        <f>SUM(G242:G267)</f>
        <v>0</v>
      </c>
      <c r="O268" s="166">
        <v>4</v>
      </c>
      <c r="BA268" s="187">
        <f>SUM(BA242:BA267)</f>
        <v>0</v>
      </c>
      <c r="BB268" s="187">
        <f>SUM(BB242:BB267)</f>
        <v>0</v>
      </c>
      <c r="BC268" s="187">
        <f>SUM(BC242:BC267)</f>
        <v>0</v>
      </c>
      <c r="BD268" s="187">
        <f>SUM(BD242:BD267)</f>
        <v>0</v>
      </c>
      <c r="BE268" s="187">
        <f>SUM(BE242:BE267)</f>
        <v>0</v>
      </c>
    </row>
    <row r="269" spans="1:104" ht="13" x14ac:dyDescent="0.3">
      <c r="A269" s="159" t="s">
        <v>74</v>
      </c>
      <c r="B269" s="160" t="s">
        <v>385</v>
      </c>
      <c r="C269" s="161" t="s">
        <v>386</v>
      </c>
      <c r="D269" s="162"/>
      <c r="E269" s="163"/>
      <c r="F269" s="163"/>
      <c r="G269" s="164"/>
      <c r="H269" s="165"/>
      <c r="I269" s="165"/>
      <c r="O269" s="166">
        <v>1</v>
      </c>
    </row>
    <row r="270" spans="1:104" x14ac:dyDescent="0.25">
      <c r="A270" s="167">
        <v>88</v>
      </c>
      <c r="B270" s="168" t="s">
        <v>387</v>
      </c>
      <c r="C270" s="169" t="s">
        <v>388</v>
      </c>
      <c r="D270" s="170" t="s">
        <v>110</v>
      </c>
      <c r="E270" s="171">
        <v>15.41</v>
      </c>
      <c r="F270" s="200"/>
      <c r="G270" s="172">
        <f>E270*F270</f>
        <v>0</v>
      </c>
      <c r="O270" s="166">
        <v>2</v>
      </c>
      <c r="AA270" s="144">
        <v>1</v>
      </c>
      <c r="AB270" s="144">
        <v>7</v>
      </c>
      <c r="AC270" s="144">
        <v>7</v>
      </c>
      <c r="AZ270" s="144">
        <v>2</v>
      </c>
      <c r="BA270" s="144">
        <f>IF(AZ270=1,G270,0)</f>
        <v>0</v>
      </c>
      <c r="BB270" s="144">
        <f>IF(AZ270=2,G270,0)</f>
        <v>0</v>
      </c>
      <c r="BC270" s="144">
        <f>IF(AZ270=3,G270,0)</f>
        <v>0</v>
      </c>
      <c r="BD270" s="144">
        <f>IF(AZ270=4,G270,0)</f>
        <v>0</v>
      </c>
      <c r="BE270" s="144">
        <f>IF(AZ270=5,G270,0)</f>
        <v>0</v>
      </c>
      <c r="CA270" s="173">
        <v>1</v>
      </c>
      <c r="CB270" s="173">
        <v>7</v>
      </c>
      <c r="CZ270" s="144">
        <v>1.7000000000000001E-4</v>
      </c>
    </row>
    <row r="271" spans="1:104" x14ac:dyDescent="0.25">
      <c r="A271" s="174"/>
      <c r="B271" s="176"/>
      <c r="C271" s="230" t="s">
        <v>389</v>
      </c>
      <c r="D271" s="231"/>
      <c r="E271" s="177">
        <v>15.41</v>
      </c>
      <c r="F271" s="178"/>
      <c r="G271" s="179"/>
      <c r="M271" s="175" t="s">
        <v>389</v>
      </c>
      <c r="O271" s="166"/>
    </row>
    <row r="272" spans="1:104" x14ac:dyDescent="0.25">
      <c r="A272" s="167">
        <v>89</v>
      </c>
      <c r="B272" s="168" t="s">
        <v>390</v>
      </c>
      <c r="C272" s="169" t="s">
        <v>391</v>
      </c>
      <c r="D272" s="170" t="s">
        <v>110</v>
      </c>
      <c r="E272" s="171">
        <v>15.41</v>
      </c>
      <c r="F272" s="200"/>
      <c r="G272" s="172">
        <f>E272*F272</f>
        <v>0</v>
      </c>
      <c r="O272" s="166">
        <v>2</v>
      </c>
      <c r="AA272" s="144">
        <v>3</v>
      </c>
      <c r="AB272" s="144">
        <v>7</v>
      </c>
      <c r="AC272" s="144" t="s">
        <v>390</v>
      </c>
      <c r="AZ272" s="144">
        <v>2</v>
      </c>
      <c r="BA272" s="144">
        <f>IF(AZ272=1,G272,0)</f>
        <v>0</v>
      </c>
      <c r="BB272" s="144">
        <f>IF(AZ272=2,G272,0)</f>
        <v>0</v>
      </c>
      <c r="BC272" s="144">
        <f>IF(AZ272=3,G272,0)</f>
        <v>0</v>
      </c>
      <c r="BD272" s="144">
        <f>IF(AZ272=4,G272,0)</f>
        <v>0</v>
      </c>
      <c r="BE272" s="144">
        <f>IF(AZ272=5,G272,0)</f>
        <v>0</v>
      </c>
      <c r="CA272" s="173">
        <v>3</v>
      </c>
      <c r="CB272" s="173">
        <v>7</v>
      </c>
      <c r="CZ272" s="144">
        <v>1.2E-2</v>
      </c>
    </row>
    <row r="273" spans="1:104" x14ac:dyDescent="0.25">
      <c r="A273" s="174"/>
      <c r="B273" s="176"/>
      <c r="C273" s="230" t="s">
        <v>389</v>
      </c>
      <c r="D273" s="231"/>
      <c r="E273" s="177">
        <v>15.41</v>
      </c>
      <c r="F273" s="178"/>
      <c r="G273" s="179"/>
      <c r="M273" s="175" t="s">
        <v>389</v>
      </c>
      <c r="O273" s="166"/>
    </row>
    <row r="274" spans="1:104" x14ac:dyDescent="0.25">
      <c r="A274" s="167">
        <v>90</v>
      </c>
      <c r="B274" s="168" t="s">
        <v>392</v>
      </c>
      <c r="C274" s="169" t="s">
        <v>393</v>
      </c>
      <c r="D274" s="170" t="s">
        <v>88</v>
      </c>
      <c r="E274" s="171">
        <v>0.1875397</v>
      </c>
      <c r="F274" s="200"/>
      <c r="G274" s="172">
        <f>E274*F274</f>
        <v>0</v>
      </c>
      <c r="O274" s="166">
        <v>2</v>
      </c>
      <c r="AA274" s="144">
        <v>7</v>
      </c>
      <c r="AB274" s="144">
        <v>1001</v>
      </c>
      <c r="AC274" s="144">
        <v>5</v>
      </c>
      <c r="AZ274" s="144">
        <v>2</v>
      </c>
      <c r="BA274" s="144">
        <f>IF(AZ274=1,G274,0)</f>
        <v>0</v>
      </c>
      <c r="BB274" s="144">
        <f>IF(AZ274=2,G274,0)</f>
        <v>0</v>
      </c>
      <c r="BC274" s="144">
        <f>IF(AZ274=3,G274,0)</f>
        <v>0</v>
      </c>
      <c r="BD274" s="144">
        <f>IF(AZ274=4,G274,0)</f>
        <v>0</v>
      </c>
      <c r="BE274" s="144">
        <f>IF(AZ274=5,G274,0)</f>
        <v>0</v>
      </c>
      <c r="CA274" s="173">
        <v>7</v>
      </c>
      <c r="CB274" s="173">
        <v>1001</v>
      </c>
      <c r="CZ274" s="144">
        <v>0</v>
      </c>
    </row>
    <row r="275" spans="1:104" ht="13" x14ac:dyDescent="0.3">
      <c r="A275" s="180"/>
      <c r="B275" s="181" t="s">
        <v>75</v>
      </c>
      <c r="C275" s="182" t="str">
        <f>CONCATENATE(B269," ",C269)</f>
        <v>767 Konstrukce zámečnické</v>
      </c>
      <c r="D275" s="183"/>
      <c r="E275" s="184"/>
      <c r="F275" s="185"/>
      <c r="G275" s="186">
        <f>SUM(G269:G274)</f>
        <v>0</v>
      </c>
      <c r="O275" s="166">
        <v>4</v>
      </c>
      <c r="BA275" s="187">
        <f>SUM(BA269:BA274)</f>
        <v>0</v>
      </c>
      <c r="BB275" s="187">
        <f>SUM(BB269:BB274)</f>
        <v>0</v>
      </c>
      <c r="BC275" s="187">
        <f>SUM(BC269:BC274)</f>
        <v>0</v>
      </c>
      <c r="BD275" s="187">
        <f>SUM(BD269:BD274)</f>
        <v>0</v>
      </c>
      <c r="BE275" s="187">
        <f>SUM(BE269:BE274)</f>
        <v>0</v>
      </c>
    </row>
    <row r="276" spans="1:104" ht="13" x14ac:dyDescent="0.3">
      <c r="A276" s="159" t="s">
        <v>74</v>
      </c>
      <c r="B276" s="160" t="s">
        <v>394</v>
      </c>
      <c r="C276" s="161" t="s">
        <v>395</v>
      </c>
      <c r="D276" s="162"/>
      <c r="E276" s="163"/>
      <c r="F276" s="163"/>
      <c r="G276" s="164"/>
      <c r="H276" s="165"/>
      <c r="I276" s="165"/>
      <c r="O276" s="166">
        <v>1</v>
      </c>
    </row>
    <row r="277" spans="1:104" x14ac:dyDescent="0.25">
      <c r="A277" s="167">
        <v>91</v>
      </c>
      <c r="B277" s="168" t="s">
        <v>396</v>
      </c>
      <c r="C277" s="169" t="s">
        <v>590</v>
      </c>
      <c r="D277" s="170" t="s">
        <v>110</v>
      </c>
      <c r="E277" s="171">
        <v>18.38</v>
      </c>
      <c r="F277" s="200"/>
      <c r="G277" s="172">
        <f>E277*F277</f>
        <v>0</v>
      </c>
      <c r="O277" s="166">
        <v>2</v>
      </c>
      <c r="AA277" s="144">
        <v>1</v>
      </c>
      <c r="AB277" s="144">
        <v>7</v>
      </c>
      <c r="AC277" s="144">
        <v>7</v>
      </c>
      <c r="AZ277" s="144">
        <v>2</v>
      </c>
      <c r="BA277" s="144">
        <f>IF(AZ277=1,G277,0)</f>
        <v>0</v>
      </c>
      <c r="BB277" s="144">
        <f>IF(AZ277=2,G277,0)</f>
        <v>0</v>
      </c>
      <c r="BC277" s="144">
        <f>IF(AZ277=3,G277,0)</f>
        <v>0</v>
      </c>
      <c r="BD277" s="144">
        <f>IF(AZ277=4,G277,0)</f>
        <v>0</v>
      </c>
      <c r="BE277" s="144">
        <f>IF(AZ277=5,G277,0)</f>
        <v>0</v>
      </c>
      <c r="CA277" s="173">
        <v>1</v>
      </c>
      <c r="CB277" s="173">
        <v>7</v>
      </c>
      <c r="CZ277" s="144">
        <v>2.5000000000000001E-4</v>
      </c>
    </row>
    <row r="278" spans="1:104" x14ac:dyDescent="0.25">
      <c r="A278" s="174"/>
      <c r="B278" s="176"/>
      <c r="C278" s="230" t="s">
        <v>397</v>
      </c>
      <c r="D278" s="231"/>
      <c r="E278" s="177">
        <v>18.38</v>
      </c>
      <c r="F278" s="178"/>
      <c r="G278" s="179"/>
      <c r="M278" s="175" t="s">
        <v>397</v>
      </c>
      <c r="O278" s="166"/>
    </row>
    <row r="279" spans="1:104" x14ac:dyDescent="0.25">
      <c r="A279" s="167">
        <v>92</v>
      </c>
      <c r="B279" s="168" t="s">
        <v>398</v>
      </c>
      <c r="C279" s="169" t="s">
        <v>589</v>
      </c>
      <c r="D279" s="170" t="s">
        <v>110</v>
      </c>
      <c r="E279" s="171">
        <v>18.38</v>
      </c>
      <c r="F279" s="200"/>
      <c r="G279" s="172">
        <f>E279*F279</f>
        <v>0</v>
      </c>
      <c r="O279" s="166">
        <v>2</v>
      </c>
      <c r="AA279" s="144">
        <v>1</v>
      </c>
      <c r="AB279" s="144">
        <v>7</v>
      </c>
      <c r="AC279" s="144">
        <v>7</v>
      </c>
      <c r="AZ279" s="144">
        <v>2</v>
      </c>
      <c r="BA279" s="144">
        <f>IF(AZ279=1,G279,0)</f>
        <v>0</v>
      </c>
      <c r="BB279" s="144">
        <f>IF(AZ279=2,G279,0)</f>
        <v>0</v>
      </c>
      <c r="BC279" s="144">
        <f>IF(AZ279=3,G279,0)</f>
        <v>0</v>
      </c>
      <c r="BD279" s="144">
        <f>IF(AZ279=4,G279,0)</f>
        <v>0</v>
      </c>
      <c r="BE279" s="144">
        <f>IF(AZ279=5,G279,0)</f>
        <v>0</v>
      </c>
      <c r="CA279" s="173">
        <v>1</v>
      </c>
      <c r="CB279" s="173">
        <v>7</v>
      </c>
      <c r="CZ279" s="144">
        <v>3.5200000000000001E-3</v>
      </c>
    </row>
    <row r="280" spans="1:104" x14ac:dyDescent="0.25">
      <c r="A280" s="174"/>
      <c r="B280" s="176"/>
      <c r="C280" s="230" t="s">
        <v>399</v>
      </c>
      <c r="D280" s="231"/>
      <c r="E280" s="177">
        <v>0</v>
      </c>
      <c r="F280" s="178"/>
      <c r="G280" s="179"/>
      <c r="M280" s="175" t="s">
        <v>399</v>
      </c>
      <c r="O280" s="166"/>
    </row>
    <row r="281" spans="1:104" x14ac:dyDescent="0.25">
      <c r="A281" s="174"/>
      <c r="B281" s="176"/>
      <c r="C281" s="230" t="s">
        <v>400</v>
      </c>
      <c r="D281" s="231"/>
      <c r="E281" s="177">
        <v>1.6</v>
      </c>
      <c r="F281" s="178"/>
      <c r="G281" s="179"/>
      <c r="M281" s="175" t="s">
        <v>400</v>
      </c>
      <c r="O281" s="166"/>
    </row>
    <row r="282" spans="1:104" x14ac:dyDescent="0.25">
      <c r="A282" s="174"/>
      <c r="B282" s="176"/>
      <c r="C282" s="230" t="s">
        <v>401</v>
      </c>
      <c r="D282" s="231"/>
      <c r="E282" s="177">
        <v>1.5</v>
      </c>
      <c r="F282" s="178"/>
      <c r="G282" s="179"/>
      <c r="M282" s="175" t="s">
        <v>401</v>
      </c>
      <c r="O282" s="166"/>
    </row>
    <row r="283" spans="1:104" x14ac:dyDescent="0.25">
      <c r="A283" s="174"/>
      <c r="B283" s="176"/>
      <c r="C283" s="230" t="s">
        <v>402</v>
      </c>
      <c r="D283" s="231"/>
      <c r="E283" s="177">
        <v>3.5</v>
      </c>
      <c r="F283" s="178"/>
      <c r="G283" s="179"/>
      <c r="M283" s="175" t="s">
        <v>402</v>
      </c>
      <c r="O283" s="166"/>
    </row>
    <row r="284" spans="1:104" x14ac:dyDescent="0.25">
      <c r="A284" s="174"/>
      <c r="B284" s="176"/>
      <c r="C284" s="230" t="s">
        <v>403</v>
      </c>
      <c r="D284" s="231"/>
      <c r="E284" s="177">
        <v>1.95</v>
      </c>
      <c r="F284" s="178"/>
      <c r="G284" s="179"/>
      <c r="M284" s="175" t="s">
        <v>403</v>
      </c>
      <c r="O284" s="166"/>
    </row>
    <row r="285" spans="1:104" x14ac:dyDescent="0.25">
      <c r="A285" s="174"/>
      <c r="B285" s="176"/>
      <c r="C285" s="230" t="s">
        <v>404</v>
      </c>
      <c r="D285" s="231"/>
      <c r="E285" s="177">
        <v>4.21</v>
      </c>
      <c r="F285" s="178"/>
      <c r="G285" s="179"/>
      <c r="M285" s="175" t="s">
        <v>404</v>
      </c>
      <c r="O285" s="166"/>
    </row>
    <row r="286" spans="1:104" x14ac:dyDescent="0.25">
      <c r="A286" s="174"/>
      <c r="B286" s="176"/>
      <c r="C286" s="230" t="s">
        <v>405</v>
      </c>
      <c r="D286" s="231"/>
      <c r="E286" s="177">
        <v>2.99</v>
      </c>
      <c r="F286" s="178"/>
      <c r="G286" s="179"/>
      <c r="M286" s="175" t="s">
        <v>405</v>
      </c>
      <c r="O286" s="166"/>
    </row>
    <row r="287" spans="1:104" x14ac:dyDescent="0.25">
      <c r="A287" s="174"/>
      <c r="B287" s="176"/>
      <c r="C287" s="230" t="s">
        <v>406</v>
      </c>
      <c r="D287" s="231"/>
      <c r="E287" s="177">
        <v>1.54</v>
      </c>
      <c r="F287" s="178"/>
      <c r="G287" s="179"/>
      <c r="M287" s="175" t="s">
        <v>406</v>
      </c>
      <c r="O287" s="166"/>
    </row>
    <row r="288" spans="1:104" x14ac:dyDescent="0.25">
      <c r="A288" s="174"/>
      <c r="B288" s="176"/>
      <c r="C288" s="230" t="s">
        <v>407</v>
      </c>
      <c r="D288" s="231"/>
      <c r="E288" s="177">
        <v>1.0900000000000001</v>
      </c>
      <c r="F288" s="178"/>
      <c r="G288" s="179"/>
      <c r="M288" s="175" t="s">
        <v>407</v>
      </c>
      <c r="O288" s="166"/>
    </row>
    <row r="289" spans="1:104" x14ac:dyDescent="0.25">
      <c r="A289" s="167">
        <v>93</v>
      </c>
      <c r="B289" s="168" t="s">
        <v>408</v>
      </c>
      <c r="C289" s="169" t="s">
        <v>409</v>
      </c>
      <c r="D289" s="170" t="s">
        <v>161</v>
      </c>
      <c r="E289" s="171">
        <v>39.479999999999997</v>
      </c>
      <c r="F289" s="200"/>
      <c r="G289" s="172">
        <f>E289*F289</f>
        <v>0</v>
      </c>
      <c r="O289" s="166">
        <v>2</v>
      </c>
      <c r="AA289" s="144">
        <v>1</v>
      </c>
      <c r="AB289" s="144">
        <v>7</v>
      </c>
      <c r="AC289" s="144">
        <v>7</v>
      </c>
      <c r="AZ289" s="144">
        <v>2</v>
      </c>
      <c r="BA289" s="144">
        <f>IF(AZ289=1,G289,0)</f>
        <v>0</v>
      </c>
      <c r="BB289" s="144">
        <f>IF(AZ289=2,G289,0)</f>
        <v>0</v>
      </c>
      <c r="BC289" s="144">
        <f>IF(AZ289=3,G289,0)</f>
        <v>0</v>
      </c>
      <c r="BD289" s="144">
        <f>IF(AZ289=4,G289,0)</f>
        <v>0</v>
      </c>
      <c r="BE289" s="144">
        <f>IF(AZ289=5,G289,0)</f>
        <v>0</v>
      </c>
      <c r="CA289" s="173">
        <v>1</v>
      </c>
      <c r="CB289" s="173">
        <v>7</v>
      </c>
      <c r="CZ289" s="144">
        <v>4.0000000000000003E-5</v>
      </c>
    </row>
    <row r="290" spans="1:104" x14ac:dyDescent="0.25">
      <c r="A290" s="174"/>
      <c r="B290" s="176"/>
      <c r="C290" s="230" t="s">
        <v>162</v>
      </c>
      <c r="D290" s="231"/>
      <c r="E290" s="177">
        <v>0</v>
      </c>
      <c r="F290" s="178"/>
      <c r="G290" s="179"/>
      <c r="M290" s="175" t="s">
        <v>162</v>
      </c>
      <c r="O290" s="166"/>
    </row>
    <row r="291" spans="1:104" x14ac:dyDescent="0.25">
      <c r="A291" s="174"/>
      <c r="B291" s="176"/>
      <c r="C291" s="230" t="s">
        <v>410</v>
      </c>
      <c r="D291" s="231"/>
      <c r="E291" s="177">
        <v>0</v>
      </c>
      <c r="F291" s="178"/>
      <c r="G291" s="179"/>
      <c r="M291" s="175" t="s">
        <v>410</v>
      </c>
      <c r="O291" s="166"/>
    </row>
    <row r="292" spans="1:104" x14ac:dyDescent="0.25">
      <c r="A292" s="174"/>
      <c r="B292" s="176"/>
      <c r="C292" s="230" t="s">
        <v>166</v>
      </c>
      <c r="D292" s="231"/>
      <c r="E292" s="177">
        <v>5.36</v>
      </c>
      <c r="F292" s="178"/>
      <c r="G292" s="179"/>
      <c r="M292" s="175" t="s">
        <v>166</v>
      </c>
      <c r="O292" s="166"/>
    </row>
    <row r="293" spans="1:104" x14ac:dyDescent="0.25">
      <c r="A293" s="174"/>
      <c r="B293" s="176"/>
      <c r="C293" s="230" t="s">
        <v>167</v>
      </c>
      <c r="D293" s="231"/>
      <c r="E293" s="177">
        <v>5.22</v>
      </c>
      <c r="F293" s="178"/>
      <c r="G293" s="179"/>
      <c r="M293" s="175" t="s">
        <v>167</v>
      </c>
      <c r="O293" s="166"/>
    </row>
    <row r="294" spans="1:104" x14ac:dyDescent="0.25">
      <c r="A294" s="174"/>
      <c r="B294" s="176"/>
      <c r="C294" s="230" t="s">
        <v>168</v>
      </c>
      <c r="D294" s="231"/>
      <c r="E294" s="177">
        <v>7.51</v>
      </c>
      <c r="F294" s="178"/>
      <c r="G294" s="179"/>
      <c r="M294" s="175" t="s">
        <v>168</v>
      </c>
      <c r="O294" s="166"/>
    </row>
    <row r="295" spans="1:104" x14ac:dyDescent="0.25">
      <c r="A295" s="174"/>
      <c r="B295" s="176"/>
      <c r="C295" s="230" t="s">
        <v>169</v>
      </c>
      <c r="D295" s="231"/>
      <c r="E295" s="177">
        <v>5.7</v>
      </c>
      <c r="F295" s="178"/>
      <c r="G295" s="179"/>
      <c r="M295" s="175" t="s">
        <v>169</v>
      </c>
      <c r="O295" s="166"/>
    </row>
    <row r="296" spans="1:104" x14ac:dyDescent="0.25">
      <c r="A296" s="174"/>
      <c r="B296" s="176"/>
      <c r="C296" s="230" t="s">
        <v>170</v>
      </c>
      <c r="D296" s="231"/>
      <c r="E296" s="177">
        <v>7.36</v>
      </c>
      <c r="F296" s="178"/>
      <c r="G296" s="179"/>
      <c r="M296" s="175" t="s">
        <v>170</v>
      </c>
      <c r="O296" s="166"/>
    </row>
    <row r="297" spans="1:104" x14ac:dyDescent="0.25">
      <c r="A297" s="174"/>
      <c r="B297" s="176"/>
      <c r="C297" s="230" t="s">
        <v>171</v>
      </c>
      <c r="D297" s="231"/>
      <c r="E297" s="177">
        <v>6.96</v>
      </c>
      <c r="F297" s="178"/>
      <c r="G297" s="179"/>
      <c r="M297" s="175" t="s">
        <v>171</v>
      </c>
      <c r="O297" s="166"/>
    </row>
    <row r="298" spans="1:104" x14ac:dyDescent="0.25">
      <c r="A298" s="174"/>
      <c r="B298" s="176"/>
      <c r="C298" s="230" t="s">
        <v>172</v>
      </c>
      <c r="D298" s="231"/>
      <c r="E298" s="177">
        <v>5.45</v>
      </c>
      <c r="F298" s="178"/>
      <c r="G298" s="179"/>
      <c r="M298" s="175" t="s">
        <v>172</v>
      </c>
      <c r="O298" s="166"/>
    </row>
    <row r="299" spans="1:104" x14ac:dyDescent="0.25">
      <c r="A299" s="174"/>
      <c r="B299" s="176"/>
      <c r="C299" s="230" t="s">
        <v>173</v>
      </c>
      <c r="D299" s="231"/>
      <c r="E299" s="177">
        <v>4.72</v>
      </c>
      <c r="F299" s="178"/>
      <c r="G299" s="179"/>
      <c r="M299" s="175" t="s">
        <v>173</v>
      </c>
      <c r="O299" s="166"/>
    </row>
    <row r="300" spans="1:104" x14ac:dyDescent="0.25">
      <c r="A300" s="174"/>
      <c r="B300" s="176"/>
      <c r="C300" s="230" t="s">
        <v>112</v>
      </c>
      <c r="D300" s="231"/>
      <c r="E300" s="177">
        <v>0</v>
      </c>
      <c r="F300" s="178"/>
      <c r="G300" s="179"/>
      <c r="M300" s="175" t="s">
        <v>112</v>
      </c>
      <c r="O300" s="166"/>
    </row>
    <row r="301" spans="1:104" x14ac:dyDescent="0.25">
      <c r="A301" s="174"/>
      <c r="B301" s="176"/>
      <c r="C301" s="230" t="s">
        <v>411</v>
      </c>
      <c r="D301" s="231"/>
      <c r="E301" s="177">
        <v>-5.6</v>
      </c>
      <c r="F301" s="178"/>
      <c r="G301" s="179"/>
      <c r="M301" s="175" t="s">
        <v>411</v>
      </c>
      <c r="O301" s="166"/>
    </row>
    <row r="302" spans="1:104" x14ac:dyDescent="0.25">
      <c r="A302" s="174"/>
      <c r="B302" s="176"/>
      <c r="C302" s="230" t="s">
        <v>412</v>
      </c>
      <c r="D302" s="231"/>
      <c r="E302" s="177">
        <v>-3.2</v>
      </c>
      <c r="F302" s="178"/>
      <c r="G302" s="179"/>
      <c r="M302" s="175" t="s">
        <v>412</v>
      </c>
      <c r="O302" s="166"/>
    </row>
    <row r="303" spans="1:104" x14ac:dyDescent="0.25">
      <c r="A303" s="167">
        <v>94</v>
      </c>
      <c r="B303" s="168" t="s">
        <v>413</v>
      </c>
      <c r="C303" s="169" t="s">
        <v>414</v>
      </c>
      <c r="D303" s="170" t="s">
        <v>110</v>
      </c>
      <c r="E303" s="171">
        <v>18.38</v>
      </c>
      <c r="F303" s="200"/>
      <c r="G303" s="172">
        <f>E303*F303</f>
        <v>0</v>
      </c>
      <c r="O303" s="166">
        <v>2</v>
      </c>
      <c r="AA303" s="144">
        <v>1</v>
      </c>
      <c r="AB303" s="144">
        <v>7</v>
      </c>
      <c r="AC303" s="144">
        <v>7</v>
      </c>
      <c r="AZ303" s="144">
        <v>2</v>
      </c>
      <c r="BA303" s="144">
        <f>IF(AZ303=1,G303,0)</f>
        <v>0</v>
      </c>
      <c r="BB303" s="144">
        <f>IF(AZ303=2,G303,0)</f>
        <v>0</v>
      </c>
      <c r="BC303" s="144">
        <f>IF(AZ303=3,G303,0)</f>
        <v>0</v>
      </c>
      <c r="BD303" s="144">
        <f>IF(AZ303=4,G303,0)</f>
        <v>0</v>
      </c>
      <c r="BE303" s="144">
        <f>IF(AZ303=5,G303,0)</f>
        <v>0</v>
      </c>
      <c r="CA303" s="173">
        <v>1</v>
      </c>
      <c r="CB303" s="173">
        <v>7</v>
      </c>
      <c r="CZ303" s="144">
        <v>0</v>
      </c>
    </row>
    <row r="304" spans="1:104" x14ac:dyDescent="0.25">
      <c r="A304" s="167">
        <v>95</v>
      </c>
      <c r="B304" s="168" t="s">
        <v>415</v>
      </c>
      <c r="C304" s="169" t="s">
        <v>416</v>
      </c>
      <c r="D304" s="170" t="s">
        <v>110</v>
      </c>
      <c r="E304" s="171">
        <v>18.38</v>
      </c>
      <c r="F304" s="200"/>
      <c r="G304" s="172">
        <f>E304*F304</f>
        <v>0</v>
      </c>
      <c r="O304" s="166">
        <v>2</v>
      </c>
      <c r="AA304" s="144">
        <v>1</v>
      </c>
      <c r="AB304" s="144">
        <v>7</v>
      </c>
      <c r="AC304" s="144">
        <v>7</v>
      </c>
      <c r="AZ304" s="144">
        <v>2</v>
      </c>
      <c r="BA304" s="144">
        <f>IF(AZ304=1,G304,0)</f>
        <v>0</v>
      </c>
      <c r="BB304" s="144">
        <f>IF(AZ304=2,G304,0)</f>
        <v>0</v>
      </c>
      <c r="BC304" s="144">
        <f>IF(AZ304=3,G304,0)</f>
        <v>0</v>
      </c>
      <c r="BD304" s="144">
        <f>IF(AZ304=4,G304,0)</f>
        <v>0</v>
      </c>
      <c r="BE304" s="144">
        <f>IF(AZ304=5,G304,0)</f>
        <v>0</v>
      </c>
      <c r="CA304" s="173">
        <v>1</v>
      </c>
      <c r="CB304" s="173">
        <v>7</v>
      </c>
      <c r="CZ304" s="144">
        <v>0</v>
      </c>
    </row>
    <row r="305" spans="1:104" ht="20" x14ac:dyDescent="0.25">
      <c r="A305" s="167">
        <v>96</v>
      </c>
      <c r="B305" s="168" t="s">
        <v>417</v>
      </c>
      <c r="C305" s="169" t="s">
        <v>418</v>
      </c>
      <c r="D305" s="170" t="s">
        <v>161</v>
      </c>
      <c r="E305" s="171">
        <v>1.75</v>
      </c>
      <c r="F305" s="200"/>
      <c r="G305" s="172">
        <f>E305*F305</f>
        <v>0</v>
      </c>
      <c r="O305" s="166">
        <v>2</v>
      </c>
      <c r="AA305" s="144">
        <v>1</v>
      </c>
      <c r="AB305" s="144">
        <v>7</v>
      </c>
      <c r="AC305" s="144">
        <v>7</v>
      </c>
      <c r="AZ305" s="144">
        <v>2</v>
      </c>
      <c r="BA305" s="144">
        <f>IF(AZ305=1,G305,0)</f>
        <v>0</v>
      </c>
      <c r="BB305" s="144">
        <f>IF(AZ305=2,G305,0)</f>
        <v>0</v>
      </c>
      <c r="BC305" s="144">
        <f>IF(AZ305=3,G305,0)</f>
        <v>0</v>
      </c>
      <c r="BD305" s="144">
        <f>IF(AZ305=4,G305,0)</f>
        <v>0</v>
      </c>
      <c r="BE305" s="144">
        <f>IF(AZ305=5,G305,0)</f>
        <v>0</v>
      </c>
      <c r="CA305" s="173">
        <v>1</v>
      </c>
      <c r="CB305" s="173">
        <v>7</v>
      </c>
      <c r="CZ305" s="144">
        <v>2.3000000000000001E-4</v>
      </c>
    </row>
    <row r="306" spans="1:104" x14ac:dyDescent="0.25">
      <c r="A306" s="174"/>
      <c r="B306" s="176"/>
      <c r="C306" s="230" t="s">
        <v>419</v>
      </c>
      <c r="D306" s="231"/>
      <c r="E306" s="177">
        <v>1.75</v>
      </c>
      <c r="F306" s="178"/>
      <c r="G306" s="179"/>
      <c r="M306" s="175" t="s">
        <v>419</v>
      </c>
      <c r="O306" s="166"/>
    </row>
    <row r="307" spans="1:104" x14ac:dyDescent="0.25">
      <c r="A307" s="167">
        <v>97</v>
      </c>
      <c r="B307" s="168" t="s">
        <v>420</v>
      </c>
      <c r="C307" s="169" t="s">
        <v>421</v>
      </c>
      <c r="D307" s="170" t="s">
        <v>110</v>
      </c>
      <c r="E307" s="171">
        <v>18.38</v>
      </c>
      <c r="F307" s="200"/>
      <c r="G307" s="172">
        <f>E307*F307</f>
        <v>0</v>
      </c>
      <c r="O307" s="166">
        <v>2</v>
      </c>
      <c r="AA307" s="144">
        <v>1</v>
      </c>
      <c r="AB307" s="144">
        <v>7</v>
      </c>
      <c r="AC307" s="144">
        <v>7</v>
      </c>
      <c r="AZ307" s="144">
        <v>2</v>
      </c>
      <c r="BA307" s="144">
        <f>IF(AZ307=1,G307,0)</f>
        <v>0</v>
      </c>
      <c r="BB307" s="144">
        <f>IF(AZ307=2,G307,0)</f>
        <v>0</v>
      </c>
      <c r="BC307" s="144">
        <f>IF(AZ307=3,G307,0)</f>
        <v>0</v>
      </c>
      <c r="BD307" s="144">
        <f>IF(AZ307=4,G307,0)</f>
        <v>0</v>
      </c>
      <c r="BE307" s="144">
        <f>IF(AZ307=5,G307,0)</f>
        <v>0</v>
      </c>
      <c r="CA307" s="173">
        <v>1</v>
      </c>
      <c r="CB307" s="173">
        <v>7</v>
      </c>
      <c r="CZ307" s="144">
        <v>0</v>
      </c>
    </row>
    <row r="308" spans="1:104" x14ac:dyDescent="0.25">
      <c r="A308" s="167">
        <v>98</v>
      </c>
      <c r="B308" s="168" t="s">
        <v>422</v>
      </c>
      <c r="C308" s="169" t="s">
        <v>580</v>
      </c>
      <c r="D308" s="170" t="s">
        <v>423</v>
      </c>
      <c r="E308" s="171">
        <v>64.33</v>
      </c>
      <c r="F308" s="200"/>
      <c r="G308" s="172">
        <f>E308*F308</f>
        <v>0</v>
      </c>
      <c r="O308" s="166">
        <v>2</v>
      </c>
      <c r="AA308" s="144">
        <v>3</v>
      </c>
      <c r="AB308" s="144">
        <v>7</v>
      </c>
      <c r="AC308" s="144" t="s">
        <v>422</v>
      </c>
      <c r="AZ308" s="144">
        <v>2</v>
      </c>
      <c r="BA308" s="144">
        <f>IF(AZ308=1,G308,0)</f>
        <v>0</v>
      </c>
      <c r="BB308" s="144">
        <f>IF(AZ308=2,G308,0)</f>
        <v>0</v>
      </c>
      <c r="BC308" s="144">
        <f>IF(AZ308=3,G308,0)</f>
        <v>0</v>
      </c>
      <c r="BD308" s="144">
        <f>IF(AZ308=4,G308,0)</f>
        <v>0</v>
      </c>
      <c r="BE308" s="144">
        <f>IF(AZ308=5,G308,0)</f>
        <v>0</v>
      </c>
      <c r="CA308" s="173">
        <v>3</v>
      </c>
      <c r="CB308" s="173">
        <v>7</v>
      </c>
      <c r="CZ308" s="144">
        <v>1E-3</v>
      </c>
    </row>
    <row r="309" spans="1:104" x14ac:dyDescent="0.25">
      <c r="A309" s="174"/>
      <c r="B309" s="176"/>
      <c r="C309" s="230" t="s">
        <v>424</v>
      </c>
      <c r="D309" s="231"/>
      <c r="E309" s="177">
        <v>64.33</v>
      </c>
      <c r="F309" s="178"/>
      <c r="G309" s="179"/>
      <c r="M309" s="175" t="s">
        <v>424</v>
      </c>
      <c r="O309" s="166"/>
    </row>
    <row r="310" spans="1:104" x14ac:dyDescent="0.25">
      <c r="A310" s="167">
        <v>99</v>
      </c>
      <c r="B310" s="168" t="s">
        <v>425</v>
      </c>
      <c r="C310" s="169" t="s">
        <v>587</v>
      </c>
      <c r="D310" s="170" t="s">
        <v>423</v>
      </c>
      <c r="E310" s="171">
        <v>9.19</v>
      </c>
      <c r="F310" s="200"/>
      <c r="G310" s="172">
        <f>E310*F310</f>
        <v>0</v>
      </c>
      <c r="O310" s="166">
        <v>2</v>
      </c>
      <c r="AA310" s="144">
        <v>3</v>
      </c>
      <c r="AB310" s="144">
        <v>7</v>
      </c>
      <c r="AC310" s="144" t="s">
        <v>425</v>
      </c>
      <c r="AZ310" s="144">
        <v>2</v>
      </c>
      <c r="BA310" s="144">
        <f>IF(AZ310=1,G310,0)</f>
        <v>0</v>
      </c>
      <c r="BB310" s="144">
        <f>IF(AZ310=2,G310,0)</f>
        <v>0</v>
      </c>
      <c r="BC310" s="144">
        <f>IF(AZ310=3,G310,0)</f>
        <v>0</v>
      </c>
      <c r="BD310" s="144">
        <f>IF(AZ310=4,G310,0)</f>
        <v>0</v>
      </c>
      <c r="BE310" s="144">
        <f>IF(AZ310=5,G310,0)</f>
        <v>0</v>
      </c>
      <c r="CA310" s="173">
        <v>3</v>
      </c>
      <c r="CB310" s="173">
        <v>7</v>
      </c>
      <c r="CZ310" s="144">
        <v>1E-3</v>
      </c>
    </row>
    <row r="311" spans="1:104" x14ac:dyDescent="0.25">
      <c r="A311" s="174"/>
      <c r="B311" s="176"/>
      <c r="C311" s="230" t="s">
        <v>426</v>
      </c>
      <c r="D311" s="231"/>
      <c r="E311" s="177">
        <v>9.19</v>
      </c>
      <c r="F311" s="178"/>
      <c r="G311" s="179"/>
      <c r="M311" s="175" t="s">
        <v>426</v>
      </c>
      <c r="O311" s="166"/>
    </row>
    <row r="312" spans="1:104" x14ac:dyDescent="0.25">
      <c r="A312" s="167">
        <v>100</v>
      </c>
      <c r="B312" s="168" t="s">
        <v>427</v>
      </c>
      <c r="C312" s="169" t="s">
        <v>588</v>
      </c>
      <c r="D312" s="170" t="s">
        <v>110</v>
      </c>
      <c r="E312" s="171">
        <v>20.218</v>
      </c>
      <c r="F312" s="200"/>
      <c r="G312" s="172">
        <f>E312*F312</f>
        <v>0</v>
      </c>
      <c r="O312" s="166">
        <v>2</v>
      </c>
      <c r="AA312" s="144">
        <v>3</v>
      </c>
      <c r="AB312" s="144">
        <v>1</v>
      </c>
      <c r="AC312" s="144">
        <v>59764202</v>
      </c>
      <c r="AZ312" s="144">
        <v>2</v>
      </c>
      <c r="BA312" s="144">
        <f>IF(AZ312=1,G312,0)</f>
        <v>0</v>
      </c>
      <c r="BB312" s="144">
        <f>IF(AZ312=2,G312,0)</f>
        <v>0</v>
      </c>
      <c r="BC312" s="144">
        <f>IF(AZ312=3,G312,0)</f>
        <v>0</v>
      </c>
      <c r="BD312" s="144">
        <f>IF(AZ312=4,G312,0)</f>
        <v>0</v>
      </c>
      <c r="BE312" s="144">
        <f>IF(AZ312=5,G312,0)</f>
        <v>0</v>
      </c>
      <c r="CA312" s="173">
        <v>3</v>
      </c>
      <c r="CB312" s="173">
        <v>1</v>
      </c>
      <c r="CZ312" s="144">
        <v>1.9199999999999998E-2</v>
      </c>
    </row>
    <row r="313" spans="1:104" x14ac:dyDescent="0.25">
      <c r="A313" s="174"/>
      <c r="B313" s="176"/>
      <c r="C313" s="230" t="s">
        <v>356</v>
      </c>
      <c r="D313" s="231"/>
      <c r="E313" s="177">
        <v>18.38</v>
      </c>
      <c r="F313" s="178"/>
      <c r="G313" s="179"/>
      <c r="M313" s="175" t="s">
        <v>356</v>
      </c>
      <c r="O313" s="166"/>
    </row>
    <row r="314" spans="1:104" x14ac:dyDescent="0.25">
      <c r="A314" s="174"/>
      <c r="B314" s="176"/>
      <c r="C314" s="230" t="s">
        <v>357</v>
      </c>
      <c r="D314" s="231"/>
      <c r="E314" s="177">
        <v>1.8380000000000001</v>
      </c>
      <c r="F314" s="178"/>
      <c r="G314" s="179"/>
      <c r="M314" s="175" t="s">
        <v>357</v>
      </c>
      <c r="O314" s="166"/>
    </row>
    <row r="315" spans="1:104" x14ac:dyDescent="0.25">
      <c r="A315" s="167">
        <v>101</v>
      </c>
      <c r="B315" s="168" t="s">
        <v>428</v>
      </c>
      <c r="C315" s="169" t="s">
        <v>429</v>
      </c>
      <c r="D315" s="170" t="s">
        <v>88</v>
      </c>
      <c r="E315" s="171">
        <v>0.53297989999999995</v>
      </c>
      <c r="F315" s="200"/>
      <c r="G315" s="172">
        <f>E315*F315</f>
        <v>0</v>
      </c>
      <c r="O315" s="166">
        <v>2</v>
      </c>
      <c r="AA315" s="144">
        <v>7</v>
      </c>
      <c r="AB315" s="144">
        <v>1001</v>
      </c>
      <c r="AC315" s="144">
        <v>5</v>
      </c>
      <c r="AZ315" s="144">
        <v>2</v>
      </c>
      <c r="BA315" s="144">
        <f>IF(AZ315=1,G315,0)</f>
        <v>0</v>
      </c>
      <c r="BB315" s="144">
        <f>IF(AZ315=2,G315,0)</f>
        <v>0</v>
      </c>
      <c r="BC315" s="144">
        <f>IF(AZ315=3,G315,0)</f>
        <v>0</v>
      </c>
      <c r="BD315" s="144">
        <f>IF(AZ315=4,G315,0)</f>
        <v>0</v>
      </c>
      <c r="BE315" s="144">
        <f>IF(AZ315=5,G315,0)</f>
        <v>0</v>
      </c>
      <c r="CA315" s="173">
        <v>7</v>
      </c>
      <c r="CB315" s="173">
        <v>1001</v>
      </c>
      <c r="CZ315" s="144">
        <v>0</v>
      </c>
    </row>
    <row r="316" spans="1:104" ht="13" x14ac:dyDescent="0.3">
      <c r="A316" s="180"/>
      <c r="B316" s="181" t="s">
        <v>75</v>
      </c>
      <c r="C316" s="182" t="str">
        <f>CONCATENATE(B276," ",C276)</f>
        <v>771 Podlahy z dlaždic a obklady</v>
      </c>
      <c r="D316" s="183"/>
      <c r="E316" s="184"/>
      <c r="F316" s="185"/>
      <c r="G316" s="186">
        <f>SUM(G276:G315)</f>
        <v>0</v>
      </c>
      <c r="O316" s="166">
        <v>4</v>
      </c>
      <c r="BA316" s="187">
        <f>SUM(BA276:BA315)</f>
        <v>0</v>
      </c>
      <c r="BB316" s="187">
        <f>SUM(BB276:BB315)</f>
        <v>0</v>
      </c>
      <c r="BC316" s="187">
        <f>SUM(BC276:BC315)</f>
        <v>0</v>
      </c>
      <c r="BD316" s="187">
        <f>SUM(BD276:BD315)</f>
        <v>0</v>
      </c>
      <c r="BE316" s="187">
        <f>SUM(BE276:BE315)</f>
        <v>0</v>
      </c>
    </row>
    <row r="317" spans="1:104" ht="13" x14ac:dyDescent="0.3">
      <c r="A317" s="159" t="s">
        <v>74</v>
      </c>
      <c r="B317" s="160" t="s">
        <v>430</v>
      </c>
      <c r="C317" s="161" t="s">
        <v>431</v>
      </c>
      <c r="D317" s="162"/>
      <c r="E317" s="163"/>
      <c r="F317" s="163"/>
      <c r="G317" s="164"/>
      <c r="H317" s="165"/>
      <c r="I317" s="165"/>
      <c r="O317" s="166">
        <v>1</v>
      </c>
    </row>
    <row r="318" spans="1:104" x14ac:dyDescent="0.25">
      <c r="A318" s="167">
        <v>102</v>
      </c>
      <c r="B318" s="168" t="s">
        <v>432</v>
      </c>
      <c r="C318" s="169" t="s">
        <v>586</v>
      </c>
      <c r="D318" s="170" t="s">
        <v>110</v>
      </c>
      <c r="E318" s="171">
        <v>72.650000000000006</v>
      </c>
      <c r="F318" s="200"/>
      <c r="G318" s="172">
        <f>E318*F318</f>
        <v>0</v>
      </c>
      <c r="O318" s="166">
        <v>2</v>
      </c>
      <c r="AA318" s="144">
        <v>1</v>
      </c>
      <c r="AB318" s="144">
        <v>7</v>
      </c>
      <c r="AC318" s="144">
        <v>7</v>
      </c>
      <c r="AZ318" s="144">
        <v>2</v>
      </c>
      <c r="BA318" s="144">
        <f>IF(AZ318=1,G318,0)</f>
        <v>0</v>
      </c>
      <c r="BB318" s="144">
        <f>IF(AZ318=2,G318,0)</f>
        <v>0</v>
      </c>
      <c r="BC318" s="144">
        <f>IF(AZ318=3,G318,0)</f>
        <v>0</v>
      </c>
      <c r="BD318" s="144">
        <f>IF(AZ318=4,G318,0)</f>
        <v>0</v>
      </c>
      <c r="BE318" s="144">
        <f>IF(AZ318=5,G318,0)</f>
        <v>0</v>
      </c>
      <c r="CA318" s="173">
        <v>1</v>
      </c>
      <c r="CB318" s="173">
        <v>7</v>
      </c>
      <c r="CZ318" s="144">
        <v>0</v>
      </c>
    </row>
    <row r="319" spans="1:104" x14ac:dyDescent="0.25">
      <c r="A319" s="174"/>
      <c r="B319" s="176"/>
      <c r="C319" s="230" t="s">
        <v>433</v>
      </c>
      <c r="D319" s="231"/>
      <c r="E319" s="177">
        <v>0</v>
      </c>
      <c r="F319" s="178"/>
      <c r="G319" s="179"/>
      <c r="M319" s="175" t="s">
        <v>433</v>
      </c>
      <c r="O319" s="166"/>
    </row>
    <row r="320" spans="1:104" x14ac:dyDescent="0.25">
      <c r="A320" s="174"/>
      <c r="B320" s="176"/>
      <c r="C320" s="230" t="s">
        <v>434</v>
      </c>
      <c r="D320" s="231"/>
      <c r="E320" s="177">
        <v>59.59</v>
      </c>
      <c r="F320" s="178"/>
      <c r="G320" s="179"/>
      <c r="M320" s="175" t="s">
        <v>434</v>
      </c>
      <c r="O320" s="166"/>
    </row>
    <row r="321" spans="1:104" x14ac:dyDescent="0.25">
      <c r="A321" s="174"/>
      <c r="B321" s="176"/>
      <c r="C321" s="230" t="s">
        <v>435</v>
      </c>
      <c r="D321" s="231"/>
      <c r="E321" s="177">
        <v>13.06</v>
      </c>
      <c r="F321" s="178"/>
      <c r="G321" s="179"/>
      <c r="M321" s="175" t="s">
        <v>435</v>
      </c>
      <c r="O321" s="166"/>
    </row>
    <row r="322" spans="1:104" x14ac:dyDescent="0.25">
      <c r="A322" s="167">
        <v>103</v>
      </c>
      <c r="B322" s="168" t="s">
        <v>436</v>
      </c>
      <c r="C322" s="169" t="s">
        <v>437</v>
      </c>
      <c r="D322" s="170" t="s">
        <v>161</v>
      </c>
      <c r="E322" s="171">
        <v>48.767000000000003</v>
      </c>
      <c r="F322" s="200"/>
      <c r="G322" s="172">
        <f>E322*F322</f>
        <v>0</v>
      </c>
      <c r="O322" s="166">
        <v>2</v>
      </c>
      <c r="AA322" s="144">
        <v>1</v>
      </c>
      <c r="AB322" s="144">
        <v>7</v>
      </c>
      <c r="AC322" s="144">
        <v>7</v>
      </c>
      <c r="AZ322" s="144">
        <v>2</v>
      </c>
      <c r="BA322" s="144">
        <f>IF(AZ322=1,G322,0)</f>
        <v>0</v>
      </c>
      <c r="BB322" s="144">
        <f>IF(AZ322=2,G322,0)</f>
        <v>0</v>
      </c>
      <c r="BC322" s="144">
        <f>IF(AZ322=3,G322,0)</f>
        <v>0</v>
      </c>
      <c r="BD322" s="144">
        <f>IF(AZ322=4,G322,0)</f>
        <v>0</v>
      </c>
      <c r="BE322" s="144">
        <f>IF(AZ322=5,G322,0)</f>
        <v>0</v>
      </c>
      <c r="CA322" s="173">
        <v>1</v>
      </c>
      <c r="CB322" s="173">
        <v>7</v>
      </c>
      <c r="CZ322" s="144">
        <v>0</v>
      </c>
    </row>
    <row r="323" spans="1:104" x14ac:dyDescent="0.25">
      <c r="A323" s="174"/>
      <c r="B323" s="176"/>
      <c r="C323" s="230" t="s">
        <v>438</v>
      </c>
      <c r="D323" s="231"/>
      <c r="E323" s="177">
        <v>0</v>
      </c>
      <c r="F323" s="178"/>
      <c r="G323" s="179"/>
      <c r="M323" s="175" t="s">
        <v>438</v>
      </c>
      <c r="O323" s="166"/>
    </row>
    <row r="324" spans="1:104" x14ac:dyDescent="0.25">
      <c r="A324" s="174"/>
      <c r="B324" s="176"/>
      <c r="C324" s="230" t="s">
        <v>439</v>
      </c>
      <c r="D324" s="231"/>
      <c r="E324" s="177">
        <v>30.37</v>
      </c>
      <c r="F324" s="178"/>
      <c r="G324" s="179"/>
      <c r="M324" s="175" t="s">
        <v>439</v>
      </c>
      <c r="O324" s="166"/>
    </row>
    <row r="325" spans="1:104" x14ac:dyDescent="0.25">
      <c r="A325" s="174"/>
      <c r="B325" s="176"/>
      <c r="C325" s="230" t="s">
        <v>440</v>
      </c>
      <c r="D325" s="231"/>
      <c r="E325" s="177">
        <v>1.76</v>
      </c>
      <c r="F325" s="178"/>
      <c r="G325" s="179"/>
      <c r="M325" s="175" t="s">
        <v>440</v>
      </c>
      <c r="O325" s="166"/>
    </row>
    <row r="326" spans="1:104" x14ac:dyDescent="0.25">
      <c r="A326" s="174"/>
      <c r="B326" s="176"/>
      <c r="C326" s="230" t="s">
        <v>441</v>
      </c>
      <c r="D326" s="231"/>
      <c r="E326" s="177">
        <v>2.14</v>
      </c>
      <c r="F326" s="178"/>
      <c r="G326" s="179"/>
      <c r="M326" s="175" t="s">
        <v>441</v>
      </c>
      <c r="O326" s="166"/>
    </row>
    <row r="327" spans="1:104" x14ac:dyDescent="0.25">
      <c r="A327" s="174"/>
      <c r="B327" s="176"/>
      <c r="C327" s="230" t="s">
        <v>442</v>
      </c>
      <c r="D327" s="231"/>
      <c r="E327" s="177">
        <v>2.34</v>
      </c>
      <c r="F327" s="178"/>
      <c r="G327" s="179"/>
      <c r="M327" s="175" t="s">
        <v>442</v>
      </c>
      <c r="O327" s="166"/>
    </row>
    <row r="328" spans="1:104" x14ac:dyDescent="0.25">
      <c r="A328" s="174"/>
      <c r="B328" s="176"/>
      <c r="C328" s="230" t="s">
        <v>443</v>
      </c>
      <c r="D328" s="231"/>
      <c r="E328" s="177">
        <v>-1.7</v>
      </c>
      <c r="F328" s="178"/>
      <c r="G328" s="179"/>
      <c r="M328" s="175" t="s">
        <v>443</v>
      </c>
      <c r="O328" s="166"/>
    </row>
    <row r="329" spans="1:104" x14ac:dyDescent="0.25">
      <c r="A329" s="174"/>
      <c r="B329" s="176"/>
      <c r="C329" s="230" t="s">
        <v>444</v>
      </c>
      <c r="D329" s="231"/>
      <c r="E329" s="177">
        <v>16.056999999999999</v>
      </c>
      <c r="F329" s="178"/>
      <c r="G329" s="179"/>
      <c r="M329" s="175" t="s">
        <v>444</v>
      </c>
      <c r="O329" s="166"/>
    </row>
    <row r="330" spans="1:104" x14ac:dyDescent="0.25">
      <c r="A330" s="174"/>
      <c r="B330" s="176"/>
      <c r="C330" s="230" t="s">
        <v>445</v>
      </c>
      <c r="D330" s="231"/>
      <c r="E330" s="177">
        <v>-2.2000000000000002</v>
      </c>
      <c r="F330" s="178"/>
      <c r="G330" s="179"/>
      <c r="M330" s="175" t="s">
        <v>445</v>
      </c>
      <c r="O330" s="166"/>
    </row>
    <row r="331" spans="1:104" x14ac:dyDescent="0.25">
      <c r="A331" s="167">
        <v>104</v>
      </c>
      <c r="B331" s="168" t="s">
        <v>446</v>
      </c>
      <c r="C331" s="169" t="s">
        <v>447</v>
      </c>
      <c r="D331" s="170" t="s">
        <v>110</v>
      </c>
      <c r="E331" s="171">
        <v>21.747599999999998</v>
      </c>
      <c r="F331" s="200"/>
      <c r="G331" s="172">
        <f>E331*F331</f>
        <v>0</v>
      </c>
      <c r="O331" s="166">
        <v>2</v>
      </c>
      <c r="AA331" s="144">
        <v>1</v>
      </c>
      <c r="AB331" s="144">
        <v>7</v>
      </c>
      <c r="AC331" s="144">
        <v>7</v>
      </c>
      <c r="AZ331" s="144">
        <v>2</v>
      </c>
      <c r="BA331" s="144">
        <f>IF(AZ331=1,G331,0)</f>
        <v>0</v>
      </c>
      <c r="BB331" s="144">
        <f>IF(AZ331=2,G331,0)</f>
        <v>0</v>
      </c>
      <c r="BC331" s="144">
        <f>IF(AZ331=3,G331,0)</f>
        <v>0</v>
      </c>
      <c r="BD331" s="144">
        <f>IF(AZ331=4,G331,0)</f>
        <v>0</v>
      </c>
      <c r="BE331" s="144">
        <f>IF(AZ331=5,G331,0)</f>
        <v>0</v>
      </c>
      <c r="CA331" s="173">
        <v>1</v>
      </c>
      <c r="CB331" s="173">
        <v>7</v>
      </c>
      <c r="CZ331" s="144">
        <v>0</v>
      </c>
    </row>
    <row r="332" spans="1:104" x14ac:dyDescent="0.25">
      <c r="A332" s="174"/>
      <c r="B332" s="176"/>
      <c r="C332" s="230" t="s">
        <v>448</v>
      </c>
      <c r="D332" s="231"/>
      <c r="E332" s="177">
        <v>0</v>
      </c>
      <c r="F332" s="178"/>
      <c r="G332" s="179"/>
      <c r="M332" s="175" t="s">
        <v>448</v>
      </c>
      <c r="O332" s="166"/>
    </row>
    <row r="333" spans="1:104" x14ac:dyDescent="0.25">
      <c r="A333" s="174"/>
      <c r="B333" s="176"/>
      <c r="C333" s="230" t="s">
        <v>343</v>
      </c>
      <c r="D333" s="231"/>
      <c r="E333" s="177">
        <v>21.747599999999998</v>
      </c>
      <c r="F333" s="178"/>
      <c r="G333" s="179"/>
      <c r="M333" s="175" t="s">
        <v>343</v>
      </c>
      <c r="O333" s="166"/>
    </row>
    <row r="334" spans="1:104" x14ac:dyDescent="0.25">
      <c r="A334" s="167">
        <v>105</v>
      </c>
      <c r="B334" s="168" t="s">
        <v>449</v>
      </c>
      <c r="C334" s="169" t="s">
        <v>450</v>
      </c>
      <c r="D334" s="170" t="s">
        <v>110</v>
      </c>
      <c r="E334" s="171">
        <v>72.650000000000006</v>
      </c>
      <c r="F334" s="200"/>
      <c r="G334" s="172">
        <f>E334*F334</f>
        <v>0</v>
      </c>
      <c r="O334" s="166">
        <v>2</v>
      </c>
      <c r="AA334" s="144">
        <v>1</v>
      </c>
      <c r="AB334" s="144">
        <v>7</v>
      </c>
      <c r="AC334" s="144">
        <v>7</v>
      </c>
      <c r="AZ334" s="144">
        <v>2</v>
      </c>
      <c r="BA334" s="144">
        <f>IF(AZ334=1,G334,0)</f>
        <v>0</v>
      </c>
      <c r="BB334" s="144">
        <f>IF(AZ334=2,G334,0)</f>
        <v>0</v>
      </c>
      <c r="BC334" s="144">
        <f>IF(AZ334=3,G334,0)</f>
        <v>0</v>
      </c>
      <c r="BD334" s="144">
        <f>IF(AZ334=4,G334,0)</f>
        <v>0</v>
      </c>
      <c r="BE334" s="144">
        <f>IF(AZ334=5,G334,0)</f>
        <v>0</v>
      </c>
      <c r="CA334" s="173">
        <v>1</v>
      </c>
      <c r="CB334" s="173">
        <v>7</v>
      </c>
      <c r="CZ334" s="144">
        <v>0</v>
      </c>
    </row>
    <row r="335" spans="1:104" x14ac:dyDescent="0.25">
      <c r="A335" s="174"/>
      <c r="B335" s="176"/>
      <c r="C335" s="230" t="s">
        <v>451</v>
      </c>
      <c r="D335" s="231"/>
      <c r="E335" s="177">
        <v>0</v>
      </c>
      <c r="F335" s="178"/>
      <c r="G335" s="179"/>
      <c r="M335" s="175" t="s">
        <v>451</v>
      </c>
      <c r="O335" s="166"/>
    </row>
    <row r="336" spans="1:104" x14ac:dyDescent="0.25">
      <c r="A336" s="174"/>
      <c r="B336" s="176"/>
      <c r="C336" s="230" t="s">
        <v>434</v>
      </c>
      <c r="D336" s="231"/>
      <c r="E336" s="177">
        <v>59.59</v>
      </c>
      <c r="F336" s="178"/>
      <c r="G336" s="179"/>
      <c r="M336" s="175" t="s">
        <v>434</v>
      </c>
      <c r="O336" s="166"/>
    </row>
    <row r="337" spans="1:104" x14ac:dyDescent="0.25">
      <c r="A337" s="174"/>
      <c r="B337" s="176"/>
      <c r="C337" s="230" t="s">
        <v>435</v>
      </c>
      <c r="D337" s="231"/>
      <c r="E337" s="177">
        <v>13.06</v>
      </c>
      <c r="F337" s="178"/>
      <c r="G337" s="179"/>
      <c r="M337" s="175" t="s">
        <v>435</v>
      </c>
      <c r="O337" s="166"/>
    </row>
    <row r="338" spans="1:104" x14ac:dyDescent="0.25">
      <c r="A338" s="167">
        <v>106</v>
      </c>
      <c r="B338" s="168" t="s">
        <v>452</v>
      </c>
      <c r="C338" s="169" t="s">
        <v>453</v>
      </c>
      <c r="D338" s="170" t="s">
        <v>110</v>
      </c>
      <c r="E338" s="171">
        <v>72.650000000000006</v>
      </c>
      <c r="F338" s="200"/>
      <c r="G338" s="172">
        <f>E338*F338</f>
        <v>0</v>
      </c>
      <c r="O338" s="166">
        <v>2</v>
      </c>
      <c r="AA338" s="144">
        <v>1</v>
      </c>
      <c r="AB338" s="144">
        <v>7</v>
      </c>
      <c r="AC338" s="144">
        <v>7</v>
      </c>
      <c r="AZ338" s="144">
        <v>2</v>
      </c>
      <c r="BA338" s="144">
        <f>IF(AZ338=1,G338,0)</f>
        <v>0</v>
      </c>
      <c r="BB338" s="144">
        <f>IF(AZ338=2,G338,0)</f>
        <v>0</v>
      </c>
      <c r="BC338" s="144">
        <f>IF(AZ338=3,G338,0)</f>
        <v>0</v>
      </c>
      <c r="BD338" s="144">
        <f>IF(AZ338=4,G338,0)</f>
        <v>0</v>
      </c>
      <c r="BE338" s="144">
        <f>IF(AZ338=5,G338,0)</f>
        <v>0</v>
      </c>
      <c r="CA338" s="173">
        <v>1</v>
      </c>
      <c r="CB338" s="173">
        <v>7</v>
      </c>
      <c r="CZ338" s="144">
        <v>0</v>
      </c>
    </row>
    <row r="339" spans="1:104" x14ac:dyDescent="0.25">
      <c r="A339" s="167">
        <v>107</v>
      </c>
      <c r="B339" s="168" t="s">
        <v>454</v>
      </c>
      <c r="C339" s="169" t="s">
        <v>583</v>
      </c>
      <c r="D339" s="170" t="s">
        <v>110</v>
      </c>
      <c r="E339" s="171">
        <v>72.650000000000006</v>
      </c>
      <c r="F339" s="200"/>
      <c r="G339" s="172">
        <f>E339*F339</f>
        <v>0</v>
      </c>
      <c r="O339" s="166">
        <v>2</v>
      </c>
      <c r="AA339" s="144">
        <v>1</v>
      </c>
      <c r="AB339" s="144">
        <v>7</v>
      </c>
      <c r="AC339" s="144">
        <v>7</v>
      </c>
      <c r="AZ339" s="144">
        <v>2</v>
      </c>
      <c r="BA339" s="144">
        <f>IF(AZ339=1,G339,0)</f>
        <v>0</v>
      </c>
      <c r="BB339" s="144">
        <f>IF(AZ339=2,G339,0)</f>
        <v>0</v>
      </c>
      <c r="BC339" s="144">
        <f>IF(AZ339=3,G339,0)</f>
        <v>0</v>
      </c>
      <c r="BD339" s="144">
        <f>IF(AZ339=4,G339,0)</f>
        <v>0</v>
      </c>
      <c r="BE339" s="144">
        <f>IF(AZ339=5,G339,0)</f>
        <v>0</v>
      </c>
      <c r="CA339" s="173">
        <v>1</v>
      </c>
      <c r="CB339" s="173">
        <v>7</v>
      </c>
      <c r="CZ339" s="144">
        <v>4.8999999999999998E-4</v>
      </c>
    </row>
    <row r="340" spans="1:104" x14ac:dyDescent="0.25">
      <c r="A340" s="167">
        <v>108</v>
      </c>
      <c r="B340" s="168" t="s">
        <v>455</v>
      </c>
      <c r="C340" s="169" t="s">
        <v>584</v>
      </c>
      <c r="D340" s="170" t="s">
        <v>110</v>
      </c>
      <c r="E340" s="171">
        <v>72.650000000000006</v>
      </c>
      <c r="F340" s="200"/>
      <c r="G340" s="172">
        <f>E340*F340</f>
        <v>0</v>
      </c>
      <c r="O340" s="166">
        <v>2</v>
      </c>
      <c r="AA340" s="144">
        <v>1</v>
      </c>
      <c r="AB340" s="144">
        <v>7</v>
      </c>
      <c r="AC340" s="144">
        <v>7</v>
      </c>
      <c r="AZ340" s="144">
        <v>2</v>
      </c>
      <c r="BA340" s="144">
        <f>IF(AZ340=1,G340,0)</f>
        <v>0</v>
      </c>
      <c r="BB340" s="144">
        <f>IF(AZ340=2,G340,0)</f>
        <v>0</v>
      </c>
      <c r="BC340" s="144">
        <f>IF(AZ340=3,G340,0)</f>
        <v>0</v>
      </c>
      <c r="BD340" s="144">
        <f>IF(AZ340=4,G340,0)</f>
        <v>0</v>
      </c>
      <c r="BE340" s="144">
        <f>IF(AZ340=5,G340,0)</f>
        <v>0</v>
      </c>
      <c r="CA340" s="173">
        <v>1</v>
      </c>
      <c r="CB340" s="173">
        <v>7</v>
      </c>
      <c r="CZ340" s="144">
        <v>3.5E-4</v>
      </c>
    </row>
    <row r="341" spans="1:104" ht="20" x14ac:dyDescent="0.25">
      <c r="A341" s="167">
        <v>109</v>
      </c>
      <c r="B341" s="168" t="s">
        <v>456</v>
      </c>
      <c r="C341" s="169" t="s">
        <v>585</v>
      </c>
      <c r="D341" s="170" t="s">
        <v>161</v>
      </c>
      <c r="E341" s="171">
        <v>1.5</v>
      </c>
      <c r="F341" s="200"/>
      <c r="G341" s="172">
        <f>E341*F341</f>
        <v>0</v>
      </c>
      <c r="O341" s="166">
        <v>2</v>
      </c>
      <c r="AA341" s="144">
        <v>1</v>
      </c>
      <c r="AB341" s="144">
        <v>7</v>
      </c>
      <c r="AC341" s="144">
        <v>7</v>
      </c>
      <c r="AZ341" s="144">
        <v>2</v>
      </c>
      <c r="BA341" s="144">
        <f>IF(AZ341=1,G341,0)</f>
        <v>0</v>
      </c>
      <c r="BB341" s="144">
        <f>IF(AZ341=2,G341,0)</f>
        <v>0</v>
      </c>
      <c r="BC341" s="144">
        <f>IF(AZ341=3,G341,0)</f>
        <v>0</v>
      </c>
      <c r="BD341" s="144">
        <f>IF(AZ341=4,G341,0)</f>
        <v>0</v>
      </c>
      <c r="BE341" s="144">
        <f>IF(AZ341=5,G341,0)</f>
        <v>0</v>
      </c>
      <c r="CA341" s="173">
        <v>1</v>
      </c>
      <c r="CB341" s="173">
        <v>7</v>
      </c>
      <c r="CZ341" s="144">
        <v>3.6999999999999999E-4</v>
      </c>
    </row>
    <row r="342" spans="1:104" x14ac:dyDescent="0.25">
      <c r="A342" s="174"/>
      <c r="B342" s="176"/>
      <c r="C342" s="230" t="s">
        <v>457</v>
      </c>
      <c r="D342" s="231"/>
      <c r="E342" s="177">
        <v>0.75</v>
      </c>
      <c r="F342" s="178"/>
      <c r="G342" s="179"/>
      <c r="M342" s="175" t="s">
        <v>457</v>
      </c>
      <c r="O342" s="166"/>
    </row>
    <row r="343" spans="1:104" x14ac:dyDescent="0.25">
      <c r="A343" s="174"/>
      <c r="B343" s="176"/>
      <c r="C343" s="230" t="s">
        <v>458</v>
      </c>
      <c r="D343" s="231"/>
      <c r="E343" s="177">
        <v>0.75</v>
      </c>
      <c r="F343" s="178"/>
      <c r="G343" s="179"/>
      <c r="M343" s="175" t="s">
        <v>458</v>
      </c>
      <c r="O343" s="166"/>
    </row>
    <row r="344" spans="1:104" x14ac:dyDescent="0.25">
      <c r="A344" s="167">
        <v>110</v>
      </c>
      <c r="B344" s="168" t="s">
        <v>459</v>
      </c>
      <c r="C344" s="169" t="s">
        <v>460</v>
      </c>
      <c r="D344" s="170" t="s">
        <v>461</v>
      </c>
      <c r="E344" s="171">
        <v>1</v>
      </c>
      <c r="F344" s="200"/>
      <c r="G344" s="172">
        <f>E344*F344</f>
        <v>0</v>
      </c>
      <c r="O344" s="166">
        <v>2</v>
      </c>
      <c r="AA344" s="144">
        <v>12</v>
      </c>
      <c r="AB344" s="144">
        <v>0</v>
      </c>
      <c r="AC344" s="144">
        <v>151</v>
      </c>
      <c r="AZ344" s="144">
        <v>2</v>
      </c>
      <c r="BA344" s="144">
        <f>IF(AZ344=1,G344,0)</f>
        <v>0</v>
      </c>
      <c r="BB344" s="144">
        <f>IF(AZ344=2,G344,0)</f>
        <v>0</v>
      </c>
      <c r="BC344" s="144">
        <f>IF(AZ344=3,G344,0)</f>
        <v>0</v>
      </c>
      <c r="BD344" s="144">
        <f>IF(AZ344=4,G344,0)</f>
        <v>0</v>
      </c>
      <c r="BE344" s="144">
        <f>IF(AZ344=5,G344,0)</f>
        <v>0</v>
      </c>
      <c r="CA344" s="173">
        <v>12</v>
      </c>
      <c r="CB344" s="173">
        <v>0</v>
      </c>
      <c r="CZ344" s="144">
        <v>8.9999999999999993E-3</v>
      </c>
    </row>
    <row r="345" spans="1:104" x14ac:dyDescent="0.25">
      <c r="A345" s="167">
        <v>111</v>
      </c>
      <c r="B345" s="168" t="s">
        <v>462</v>
      </c>
      <c r="C345" s="169" t="s">
        <v>463</v>
      </c>
      <c r="D345" s="170" t="s">
        <v>161</v>
      </c>
      <c r="E345" s="171">
        <v>53.643700000000003</v>
      </c>
      <c r="F345" s="200"/>
      <c r="G345" s="172">
        <f>E345*F345</f>
        <v>0</v>
      </c>
      <c r="O345" s="166">
        <v>2</v>
      </c>
      <c r="AA345" s="144">
        <v>3</v>
      </c>
      <c r="AB345" s="144">
        <v>1</v>
      </c>
      <c r="AC345" s="144">
        <v>61413700</v>
      </c>
      <c r="AZ345" s="144">
        <v>2</v>
      </c>
      <c r="BA345" s="144">
        <f>IF(AZ345=1,G345,0)</f>
        <v>0</v>
      </c>
      <c r="BB345" s="144">
        <f>IF(AZ345=2,G345,0)</f>
        <v>0</v>
      </c>
      <c r="BC345" s="144">
        <f>IF(AZ345=3,G345,0)</f>
        <v>0</v>
      </c>
      <c r="BD345" s="144">
        <f>IF(AZ345=4,G345,0)</f>
        <v>0</v>
      </c>
      <c r="BE345" s="144">
        <f>IF(AZ345=5,G345,0)</f>
        <v>0</v>
      </c>
      <c r="CA345" s="173">
        <v>3</v>
      </c>
      <c r="CB345" s="173">
        <v>1</v>
      </c>
      <c r="CZ345" s="144">
        <v>1.4999999999999999E-4</v>
      </c>
    </row>
    <row r="346" spans="1:104" x14ac:dyDescent="0.25">
      <c r="A346" s="174"/>
      <c r="B346" s="176"/>
      <c r="C346" s="230" t="s">
        <v>464</v>
      </c>
      <c r="D346" s="231"/>
      <c r="E346" s="177">
        <v>48.767000000000003</v>
      </c>
      <c r="F346" s="178"/>
      <c r="G346" s="179"/>
      <c r="M346" s="175" t="s">
        <v>464</v>
      </c>
      <c r="O346" s="166"/>
    </row>
    <row r="347" spans="1:104" x14ac:dyDescent="0.25">
      <c r="A347" s="174"/>
      <c r="B347" s="176"/>
      <c r="C347" s="230" t="s">
        <v>465</v>
      </c>
      <c r="D347" s="231"/>
      <c r="E347" s="177">
        <v>4.8766999999999996</v>
      </c>
      <c r="F347" s="178"/>
      <c r="G347" s="179"/>
      <c r="M347" s="175" t="s">
        <v>465</v>
      </c>
      <c r="O347" s="166"/>
    </row>
    <row r="348" spans="1:104" x14ac:dyDescent="0.25">
      <c r="A348" s="167">
        <v>112</v>
      </c>
      <c r="B348" s="168" t="s">
        <v>466</v>
      </c>
      <c r="C348" s="169" t="s">
        <v>467</v>
      </c>
      <c r="D348" s="170" t="s">
        <v>88</v>
      </c>
      <c r="E348" s="171">
        <v>7.8627555000000002E-2</v>
      </c>
      <c r="F348" s="200"/>
      <c r="G348" s="172">
        <f>E348*F348</f>
        <v>0</v>
      </c>
      <c r="O348" s="166">
        <v>2</v>
      </c>
      <c r="AA348" s="144">
        <v>7</v>
      </c>
      <c r="AB348" s="144">
        <v>1001</v>
      </c>
      <c r="AC348" s="144">
        <v>5</v>
      </c>
      <c r="AZ348" s="144">
        <v>2</v>
      </c>
      <c r="BA348" s="144">
        <f>IF(AZ348=1,G348,0)</f>
        <v>0</v>
      </c>
      <c r="BB348" s="144">
        <f>IF(AZ348=2,G348,0)</f>
        <v>0</v>
      </c>
      <c r="BC348" s="144">
        <f>IF(AZ348=3,G348,0)</f>
        <v>0</v>
      </c>
      <c r="BD348" s="144">
        <f>IF(AZ348=4,G348,0)</f>
        <v>0</v>
      </c>
      <c r="BE348" s="144">
        <f>IF(AZ348=5,G348,0)</f>
        <v>0</v>
      </c>
      <c r="CA348" s="173">
        <v>7</v>
      </c>
      <c r="CB348" s="173">
        <v>1001</v>
      </c>
      <c r="CZ348" s="144">
        <v>0</v>
      </c>
    </row>
    <row r="349" spans="1:104" ht="13" x14ac:dyDescent="0.3">
      <c r="A349" s="180"/>
      <c r="B349" s="181" t="s">
        <v>75</v>
      </c>
      <c r="C349" s="182" t="str">
        <f>CONCATENATE(B317," ",C317)</f>
        <v>775 Podlahy vlysové a parketové</v>
      </c>
      <c r="D349" s="183"/>
      <c r="E349" s="184"/>
      <c r="F349" s="185"/>
      <c r="G349" s="186">
        <f>SUM(G317:G348)</f>
        <v>0</v>
      </c>
      <c r="O349" s="166">
        <v>4</v>
      </c>
      <c r="BA349" s="187">
        <f>SUM(BA317:BA348)</f>
        <v>0</v>
      </c>
      <c r="BB349" s="187">
        <f>SUM(BB317:BB348)</f>
        <v>0</v>
      </c>
      <c r="BC349" s="187">
        <f>SUM(BC317:BC348)</f>
        <v>0</v>
      </c>
      <c r="BD349" s="187">
        <f>SUM(BD317:BD348)</f>
        <v>0</v>
      </c>
      <c r="BE349" s="187">
        <f>SUM(BE317:BE348)</f>
        <v>0</v>
      </c>
    </row>
    <row r="350" spans="1:104" ht="13" x14ac:dyDescent="0.3">
      <c r="A350" s="159" t="s">
        <v>74</v>
      </c>
      <c r="B350" s="160" t="s">
        <v>468</v>
      </c>
      <c r="C350" s="161" t="s">
        <v>469</v>
      </c>
      <c r="D350" s="162"/>
      <c r="E350" s="163"/>
      <c r="F350" s="163"/>
      <c r="G350" s="164"/>
      <c r="H350" s="165"/>
      <c r="I350" s="165"/>
      <c r="O350" s="166">
        <v>1</v>
      </c>
    </row>
    <row r="351" spans="1:104" x14ac:dyDescent="0.25">
      <c r="A351" s="167">
        <v>113</v>
      </c>
      <c r="B351" s="168" t="s">
        <v>470</v>
      </c>
      <c r="C351" s="169" t="s">
        <v>471</v>
      </c>
      <c r="D351" s="170" t="s">
        <v>110</v>
      </c>
      <c r="E351" s="171">
        <v>27.16</v>
      </c>
      <c r="F351" s="200"/>
      <c r="G351" s="172">
        <f>E351*F351</f>
        <v>0</v>
      </c>
      <c r="O351" s="166">
        <v>2</v>
      </c>
      <c r="AA351" s="144">
        <v>1</v>
      </c>
      <c r="AB351" s="144">
        <v>7</v>
      </c>
      <c r="AC351" s="144">
        <v>7</v>
      </c>
      <c r="AZ351" s="144">
        <v>2</v>
      </c>
      <c r="BA351" s="144">
        <f>IF(AZ351=1,G351,0)</f>
        <v>0</v>
      </c>
      <c r="BB351" s="144">
        <f>IF(AZ351=2,G351,0)</f>
        <v>0</v>
      </c>
      <c r="BC351" s="144">
        <f>IF(AZ351=3,G351,0)</f>
        <v>0</v>
      </c>
      <c r="BD351" s="144">
        <f>IF(AZ351=4,G351,0)</f>
        <v>0</v>
      </c>
      <c r="BE351" s="144">
        <f>IF(AZ351=5,G351,0)</f>
        <v>0</v>
      </c>
      <c r="CA351" s="173">
        <v>1</v>
      </c>
      <c r="CB351" s="173">
        <v>7</v>
      </c>
      <c r="CZ351" s="144">
        <v>0</v>
      </c>
    </row>
    <row r="352" spans="1:104" x14ac:dyDescent="0.25">
      <c r="A352" s="174"/>
      <c r="B352" s="176"/>
      <c r="C352" s="230" t="s">
        <v>183</v>
      </c>
      <c r="D352" s="231"/>
      <c r="E352" s="177">
        <v>0</v>
      </c>
      <c r="F352" s="178"/>
      <c r="G352" s="179"/>
      <c r="M352" s="175" t="s">
        <v>183</v>
      </c>
      <c r="O352" s="166"/>
    </row>
    <row r="353" spans="1:104" x14ac:dyDescent="0.25">
      <c r="A353" s="174"/>
      <c r="B353" s="176"/>
      <c r="C353" s="230" t="s">
        <v>472</v>
      </c>
      <c r="D353" s="231"/>
      <c r="E353" s="177">
        <v>0</v>
      </c>
      <c r="F353" s="178"/>
      <c r="G353" s="179"/>
      <c r="M353" s="175" t="s">
        <v>472</v>
      </c>
      <c r="O353" s="166"/>
    </row>
    <row r="354" spans="1:104" x14ac:dyDescent="0.25">
      <c r="A354" s="174"/>
      <c r="B354" s="176"/>
      <c r="C354" s="230" t="s">
        <v>185</v>
      </c>
      <c r="D354" s="231"/>
      <c r="E354" s="177">
        <v>0</v>
      </c>
      <c r="F354" s="178"/>
      <c r="G354" s="179"/>
      <c r="M354" s="175" t="s">
        <v>185</v>
      </c>
      <c r="O354" s="166"/>
    </row>
    <row r="355" spans="1:104" x14ac:dyDescent="0.25">
      <c r="A355" s="174"/>
      <c r="B355" s="176"/>
      <c r="C355" s="230" t="s">
        <v>186</v>
      </c>
      <c r="D355" s="231"/>
      <c r="E355" s="177">
        <v>5.22</v>
      </c>
      <c r="F355" s="178"/>
      <c r="G355" s="179"/>
      <c r="M355" s="175" t="s">
        <v>186</v>
      </c>
      <c r="O355" s="166"/>
    </row>
    <row r="356" spans="1:104" x14ac:dyDescent="0.25">
      <c r="A356" s="174"/>
      <c r="B356" s="176"/>
      <c r="C356" s="230" t="s">
        <v>187</v>
      </c>
      <c r="D356" s="231"/>
      <c r="E356" s="177">
        <v>1.7</v>
      </c>
      <c r="F356" s="178"/>
      <c r="G356" s="179"/>
      <c r="M356" s="175" t="s">
        <v>187</v>
      </c>
      <c r="O356" s="166"/>
    </row>
    <row r="357" spans="1:104" x14ac:dyDescent="0.25">
      <c r="A357" s="174"/>
      <c r="B357" s="176"/>
      <c r="C357" s="230" t="s">
        <v>188</v>
      </c>
      <c r="D357" s="231"/>
      <c r="E357" s="177">
        <v>4.0599999999999996</v>
      </c>
      <c r="F357" s="178"/>
      <c r="G357" s="179"/>
      <c r="M357" s="175" t="s">
        <v>188</v>
      </c>
      <c r="O357" s="166"/>
    </row>
    <row r="358" spans="1:104" x14ac:dyDescent="0.25">
      <c r="A358" s="174"/>
      <c r="B358" s="176"/>
      <c r="C358" s="230" t="s">
        <v>189</v>
      </c>
      <c r="D358" s="231"/>
      <c r="E358" s="177">
        <v>3.36</v>
      </c>
      <c r="F358" s="178"/>
      <c r="G358" s="179"/>
      <c r="M358" s="175" t="s">
        <v>189</v>
      </c>
      <c r="O358" s="166"/>
    </row>
    <row r="359" spans="1:104" x14ac:dyDescent="0.25">
      <c r="A359" s="174"/>
      <c r="B359" s="176"/>
      <c r="C359" s="230" t="s">
        <v>473</v>
      </c>
      <c r="D359" s="231"/>
      <c r="E359" s="177">
        <v>4.12</v>
      </c>
      <c r="F359" s="178"/>
      <c r="G359" s="179"/>
      <c r="M359" s="175" t="s">
        <v>473</v>
      </c>
      <c r="O359" s="166"/>
    </row>
    <row r="360" spans="1:104" x14ac:dyDescent="0.25">
      <c r="A360" s="174"/>
      <c r="B360" s="176"/>
      <c r="C360" s="230" t="s">
        <v>191</v>
      </c>
      <c r="D360" s="231"/>
      <c r="E360" s="177">
        <v>3.9</v>
      </c>
      <c r="F360" s="178"/>
      <c r="G360" s="179"/>
      <c r="M360" s="175" t="s">
        <v>191</v>
      </c>
      <c r="O360" s="166"/>
    </row>
    <row r="361" spans="1:104" x14ac:dyDescent="0.25">
      <c r="A361" s="174"/>
      <c r="B361" s="176"/>
      <c r="C361" s="230" t="s">
        <v>192</v>
      </c>
      <c r="D361" s="231"/>
      <c r="E361" s="177">
        <v>1.6</v>
      </c>
      <c r="F361" s="178"/>
      <c r="G361" s="179"/>
      <c r="M361" s="175" t="s">
        <v>192</v>
      </c>
      <c r="O361" s="166"/>
    </row>
    <row r="362" spans="1:104" x14ac:dyDescent="0.25">
      <c r="A362" s="174"/>
      <c r="B362" s="176"/>
      <c r="C362" s="230" t="s">
        <v>193</v>
      </c>
      <c r="D362" s="231"/>
      <c r="E362" s="177">
        <v>3.2</v>
      </c>
      <c r="F362" s="178"/>
      <c r="G362" s="179"/>
      <c r="M362" s="175" t="s">
        <v>193</v>
      </c>
      <c r="O362" s="166"/>
    </row>
    <row r="363" spans="1:104" x14ac:dyDescent="0.25">
      <c r="A363" s="167">
        <v>114</v>
      </c>
      <c r="B363" s="168" t="s">
        <v>474</v>
      </c>
      <c r="C363" s="169" t="s">
        <v>475</v>
      </c>
      <c r="D363" s="170" t="s">
        <v>110</v>
      </c>
      <c r="E363" s="171">
        <v>80.66</v>
      </c>
      <c r="F363" s="200"/>
      <c r="G363" s="172">
        <f>E363*F363</f>
        <v>0</v>
      </c>
      <c r="O363" s="166">
        <v>2</v>
      </c>
      <c r="AA363" s="144">
        <v>1</v>
      </c>
      <c r="AB363" s="144">
        <v>7</v>
      </c>
      <c r="AC363" s="144">
        <v>7</v>
      </c>
      <c r="AZ363" s="144">
        <v>2</v>
      </c>
      <c r="BA363" s="144">
        <f>IF(AZ363=1,G363,0)</f>
        <v>0</v>
      </c>
      <c r="BB363" s="144">
        <f>IF(AZ363=2,G363,0)</f>
        <v>0</v>
      </c>
      <c r="BC363" s="144">
        <f>IF(AZ363=3,G363,0)</f>
        <v>0</v>
      </c>
      <c r="BD363" s="144">
        <f>IF(AZ363=4,G363,0)</f>
        <v>0</v>
      </c>
      <c r="BE363" s="144">
        <f>IF(AZ363=5,G363,0)</f>
        <v>0</v>
      </c>
      <c r="CA363" s="173">
        <v>1</v>
      </c>
      <c r="CB363" s="173">
        <v>7</v>
      </c>
      <c r="CZ363" s="144">
        <v>0</v>
      </c>
    </row>
    <row r="364" spans="1:104" x14ac:dyDescent="0.25">
      <c r="A364" s="167">
        <v>115</v>
      </c>
      <c r="B364" s="168" t="s">
        <v>476</v>
      </c>
      <c r="C364" s="169" t="s">
        <v>477</v>
      </c>
      <c r="D364" s="170" t="s">
        <v>94</v>
      </c>
      <c r="E364" s="171">
        <v>14</v>
      </c>
      <c r="F364" s="200"/>
      <c r="G364" s="172">
        <f>E364*F364</f>
        <v>0</v>
      </c>
      <c r="O364" s="166">
        <v>2</v>
      </c>
      <c r="AA364" s="144">
        <v>1</v>
      </c>
      <c r="AB364" s="144">
        <v>7</v>
      </c>
      <c r="AC364" s="144">
        <v>7</v>
      </c>
      <c r="AZ364" s="144">
        <v>2</v>
      </c>
      <c r="BA364" s="144">
        <f>IF(AZ364=1,G364,0)</f>
        <v>0</v>
      </c>
      <c r="BB364" s="144">
        <f>IF(AZ364=2,G364,0)</f>
        <v>0</v>
      </c>
      <c r="BC364" s="144">
        <f>IF(AZ364=3,G364,0)</f>
        <v>0</v>
      </c>
      <c r="BD364" s="144">
        <f>IF(AZ364=4,G364,0)</f>
        <v>0</v>
      </c>
      <c r="BE364" s="144">
        <f>IF(AZ364=5,G364,0)</f>
        <v>0</v>
      </c>
      <c r="CA364" s="173">
        <v>1</v>
      </c>
      <c r="CB364" s="173">
        <v>7</v>
      </c>
      <c r="CZ364" s="144">
        <v>0</v>
      </c>
    </row>
    <row r="365" spans="1:104" x14ac:dyDescent="0.25">
      <c r="A365" s="174"/>
      <c r="B365" s="176"/>
      <c r="C365" s="230" t="s">
        <v>478</v>
      </c>
      <c r="D365" s="231"/>
      <c r="E365" s="177">
        <v>6</v>
      </c>
      <c r="F365" s="178"/>
      <c r="G365" s="179"/>
      <c r="M365" s="175" t="s">
        <v>478</v>
      </c>
      <c r="O365" s="166"/>
    </row>
    <row r="366" spans="1:104" x14ac:dyDescent="0.25">
      <c r="A366" s="174"/>
      <c r="B366" s="176"/>
      <c r="C366" s="230" t="s">
        <v>479</v>
      </c>
      <c r="D366" s="231"/>
      <c r="E366" s="177">
        <v>2</v>
      </c>
      <c r="F366" s="178"/>
      <c r="G366" s="179"/>
      <c r="M366" s="175" t="s">
        <v>479</v>
      </c>
      <c r="O366" s="166"/>
    </row>
    <row r="367" spans="1:104" x14ac:dyDescent="0.25">
      <c r="A367" s="174"/>
      <c r="B367" s="176"/>
      <c r="C367" s="230" t="s">
        <v>480</v>
      </c>
      <c r="D367" s="231"/>
      <c r="E367" s="177">
        <v>4</v>
      </c>
      <c r="F367" s="178"/>
      <c r="G367" s="179"/>
      <c r="M367" s="175" t="s">
        <v>480</v>
      </c>
      <c r="O367" s="166"/>
    </row>
    <row r="368" spans="1:104" x14ac:dyDescent="0.25">
      <c r="A368" s="174"/>
      <c r="B368" s="176"/>
      <c r="C368" s="230" t="s">
        <v>481</v>
      </c>
      <c r="D368" s="231"/>
      <c r="E368" s="177">
        <v>2</v>
      </c>
      <c r="F368" s="178"/>
      <c r="G368" s="179"/>
      <c r="M368" s="175" t="s">
        <v>481</v>
      </c>
      <c r="O368" s="166"/>
    </row>
    <row r="369" spans="1:104" x14ac:dyDescent="0.25">
      <c r="A369" s="167">
        <v>116</v>
      </c>
      <c r="B369" s="168" t="s">
        <v>482</v>
      </c>
      <c r="C369" s="169" t="s">
        <v>483</v>
      </c>
      <c r="D369" s="170" t="s">
        <v>94</v>
      </c>
      <c r="E369" s="171">
        <v>12</v>
      </c>
      <c r="F369" s="200"/>
      <c r="G369" s="172">
        <f>E369*F369</f>
        <v>0</v>
      </c>
      <c r="O369" s="166">
        <v>2</v>
      </c>
      <c r="AA369" s="144">
        <v>1</v>
      </c>
      <c r="AB369" s="144">
        <v>7</v>
      </c>
      <c r="AC369" s="144">
        <v>7</v>
      </c>
      <c r="AZ369" s="144">
        <v>2</v>
      </c>
      <c r="BA369" s="144">
        <f>IF(AZ369=1,G369,0)</f>
        <v>0</v>
      </c>
      <c r="BB369" s="144">
        <f>IF(AZ369=2,G369,0)</f>
        <v>0</v>
      </c>
      <c r="BC369" s="144">
        <f>IF(AZ369=3,G369,0)</f>
        <v>0</v>
      </c>
      <c r="BD369" s="144">
        <f>IF(AZ369=4,G369,0)</f>
        <v>0</v>
      </c>
      <c r="BE369" s="144">
        <f>IF(AZ369=5,G369,0)</f>
        <v>0</v>
      </c>
      <c r="CA369" s="173">
        <v>1</v>
      </c>
      <c r="CB369" s="173">
        <v>7</v>
      </c>
      <c r="CZ369" s="144">
        <v>0</v>
      </c>
    </row>
    <row r="370" spans="1:104" x14ac:dyDescent="0.25">
      <c r="A370" s="174"/>
      <c r="B370" s="176"/>
      <c r="C370" s="230" t="s">
        <v>484</v>
      </c>
      <c r="D370" s="231"/>
      <c r="E370" s="177">
        <v>7</v>
      </c>
      <c r="F370" s="178"/>
      <c r="G370" s="179"/>
      <c r="M370" s="175" t="s">
        <v>484</v>
      </c>
      <c r="O370" s="166"/>
    </row>
    <row r="371" spans="1:104" x14ac:dyDescent="0.25">
      <c r="A371" s="174"/>
      <c r="B371" s="176"/>
      <c r="C371" s="230" t="s">
        <v>485</v>
      </c>
      <c r="D371" s="231"/>
      <c r="E371" s="177">
        <v>3</v>
      </c>
      <c r="F371" s="178"/>
      <c r="G371" s="179"/>
      <c r="M371" s="175" t="s">
        <v>485</v>
      </c>
      <c r="O371" s="166"/>
    </row>
    <row r="372" spans="1:104" x14ac:dyDescent="0.25">
      <c r="A372" s="174"/>
      <c r="B372" s="176"/>
      <c r="C372" s="230" t="s">
        <v>486</v>
      </c>
      <c r="D372" s="231"/>
      <c r="E372" s="177">
        <v>2</v>
      </c>
      <c r="F372" s="178"/>
      <c r="G372" s="179"/>
      <c r="M372" s="175" t="s">
        <v>486</v>
      </c>
      <c r="O372" s="166"/>
    </row>
    <row r="373" spans="1:104" x14ac:dyDescent="0.25">
      <c r="A373" s="167">
        <v>117</v>
      </c>
      <c r="B373" s="168" t="s">
        <v>487</v>
      </c>
      <c r="C373" s="169" t="s">
        <v>488</v>
      </c>
      <c r="D373" s="170" t="s">
        <v>110</v>
      </c>
      <c r="E373" s="171">
        <v>80.66</v>
      </c>
      <c r="F373" s="200"/>
      <c r="G373" s="172">
        <f>E373*F373</f>
        <v>0</v>
      </c>
      <c r="O373" s="166">
        <v>2</v>
      </c>
      <c r="AA373" s="144">
        <v>1</v>
      </c>
      <c r="AB373" s="144">
        <v>7</v>
      </c>
      <c r="AC373" s="144">
        <v>7</v>
      </c>
      <c r="AZ373" s="144">
        <v>2</v>
      </c>
      <c r="BA373" s="144">
        <f>IF(AZ373=1,G373,0)</f>
        <v>0</v>
      </c>
      <c r="BB373" s="144">
        <f>IF(AZ373=2,G373,0)</f>
        <v>0</v>
      </c>
      <c r="BC373" s="144">
        <f>IF(AZ373=3,G373,0)</f>
        <v>0</v>
      </c>
      <c r="BD373" s="144">
        <f>IF(AZ373=4,G373,0)</f>
        <v>0</v>
      </c>
      <c r="BE373" s="144">
        <f>IF(AZ373=5,G373,0)</f>
        <v>0</v>
      </c>
      <c r="CA373" s="173">
        <v>1</v>
      </c>
      <c r="CB373" s="173">
        <v>7</v>
      </c>
      <c r="CZ373" s="144">
        <v>1.1E-4</v>
      </c>
    </row>
    <row r="374" spans="1:104" x14ac:dyDescent="0.25">
      <c r="A374" s="167">
        <v>118</v>
      </c>
      <c r="B374" s="168" t="s">
        <v>489</v>
      </c>
      <c r="C374" s="169" t="s">
        <v>490</v>
      </c>
      <c r="D374" s="170" t="s">
        <v>110</v>
      </c>
      <c r="E374" s="171">
        <v>80.66</v>
      </c>
      <c r="F374" s="200"/>
      <c r="G374" s="172">
        <f>E374*F374</f>
        <v>0</v>
      </c>
      <c r="O374" s="166">
        <v>2</v>
      </c>
      <c r="AA374" s="144">
        <v>1</v>
      </c>
      <c r="AB374" s="144">
        <v>7</v>
      </c>
      <c r="AC374" s="144">
        <v>7</v>
      </c>
      <c r="AZ374" s="144">
        <v>2</v>
      </c>
      <c r="BA374" s="144">
        <f>IF(AZ374=1,G374,0)</f>
        <v>0</v>
      </c>
      <c r="BB374" s="144">
        <f>IF(AZ374=2,G374,0)</f>
        <v>0</v>
      </c>
      <c r="BC374" s="144">
        <f>IF(AZ374=3,G374,0)</f>
        <v>0</v>
      </c>
      <c r="BD374" s="144">
        <f>IF(AZ374=4,G374,0)</f>
        <v>0</v>
      </c>
      <c r="BE374" s="144">
        <f>IF(AZ374=5,G374,0)</f>
        <v>0</v>
      </c>
      <c r="CA374" s="173">
        <v>1</v>
      </c>
      <c r="CB374" s="173">
        <v>7</v>
      </c>
      <c r="CZ374" s="144">
        <v>0</v>
      </c>
    </row>
    <row r="375" spans="1:104" x14ac:dyDescent="0.25">
      <c r="A375" s="167">
        <v>119</v>
      </c>
      <c r="B375" s="168" t="s">
        <v>491</v>
      </c>
      <c r="C375" s="169" t="s">
        <v>492</v>
      </c>
      <c r="D375" s="170" t="s">
        <v>110</v>
      </c>
      <c r="E375" s="171">
        <v>80.66</v>
      </c>
      <c r="F375" s="200"/>
      <c r="G375" s="172">
        <f>E375*F375</f>
        <v>0</v>
      </c>
      <c r="O375" s="166">
        <v>2</v>
      </c>
      <c r="AA375" s="144">
        <v>1</v>
      </c>
      <c r="AB375" s="144">
        <v>7</v>
      </c>
      <c r="AC375" s="144">
        <v>7</v>
      </c>
      <c r="AZ375" s="144">
        <v>2</v>
      </c>
      <c r="BA375" s="144">
        <f>IF(AZ375=1,G375,0)</f>
        <v>0</v>
      </c>
      <c r="BB375" s="144">
        <f>IF(AZ375=2,G375,0)</f>
        <v>0</v>
      </c>
      <c r="BC375" s="144">
        <f>IF(AZ375=3,G375,0)</f>
        <v>0</v>
      </c>
      <c r="BD375" s="144">
        <f>IF(AZ375=4,G375,0)</f>
        <v>0</v>
      </c>
      <c r="BE375" s="144">
        <f>IF(AZ375=5,G375,0)</f>
        <v>0</v>
      </c>
      <c r="CA375" s="173">
        <v>1</v>
      </c>
      <c r="CB375" s="173">
        <v>7</v>
      </c>
      <c r="CZ375" s="144">
        <v>5.0299999999999997E-3</v>
      </c>
    </row>
    <row r="376" spans="1:104" x14ac:dyDescent="0.25">
      <c r="A376" s="174"/>
      <c r="B376" s="176"/>
      <c r="C376" s="230" t="s">
        <v>183</v>
      </c>
      <c r="D376" s="231"/>
      <c r="E376" s="177">
        <v>0</v>
      </c>
      <c r="F376" s="178"/>
      <c r="G376" s="179"/>
      <c r="M376" s="175" t="s">
        <v>183</v>
      </c>
      <c r="O376" s="166"/>
    </row>
    <row r="377" spans="1:104" x14ac:dyDescent="0.25">
      <c r="A377" s="174"/>
      <c r="B377" s="176"/>
      <c r="C377" s="230" t="s">
        <v>185</v>
      </c>
      <c r="D377" s="231"/>
      <c r="E377" s="177">
        <v>0</v>
      </c>
      <c r="F377" s="178"/>
      <c r="G377" s="179"/>
      <c r="M377" s="175" t="s">
        <v>185</v>
      </c>
      <c r="O377" s="166"/>
    </row>
    <row r="378" spans="1:104" x14ac:dyDescent="0.25">
      <c r="A378" s="174"/>
      <c r="B378" s="176"/>
      <c r="C378" s="230" t="s">
        <v>493</v>
      </c>
      <c r="D378" s="231"/>
      <c r="E378" s="177">
        <v>10.72</v>
      </c>
      <c r="F378" s="178"/>
      <c r="G378" s="179"/>
      <c r="M378" s="175" t="s">
        <v>493</v>
      </c>
      <c r="O378" s="166"/>
    </row>
    <row r="379" spans="1:104" x14ac:dyDescent="0.25">
      <c r="A379" s="174"/>
      <c r="B379" s="176"/>
      <c r="C379" s="230" t="s">
        <v>494</v>
      </c>
      <c r="D379" s="231"/>
      <c r="E379" s="177">
        <v>10.44</v>
      </c>
      <c r="F379" s="178"/>
      <c r="G379" s="179"/>
      <c r="M379" s="175" t="s">
        <v>494</v>
      </c>
      <c r="O379" s="166"/>
    </row>
    <row r="380" spans="1:104" x14ac:dyDescent="0.25">
      <c r="A380" s="174"/>
      <c r="B380" s="176"/>
      <c r="C380" s="230" t="s">
        <v>495</v>
      </c>
      <c r="D380" s="231"/>
      <c r="E380" s="177">
        <v>15.02</v>
      </c>
      <c r="F380" s="178"/>
      <c r="G380" s="179"/>
      <c r="M380" s="175" t="s">
        <v>495</v>
      </c>
      <c r="O380" s="166"/>
    </row>
    <row r="381" spans="1:104" x14ac:dyDescent="0.25">
      <c r="A381" s="174"/>
      <c r="B381" s="176"/>
      <c r="C381" s="230" t="s">
        <v>496</v>
      </c>
      <c r="D381" s="231"/>
      <c r="E381" s="177">
        <v>11.4</v>
      </c>
      <c r="F381" s="178"/>
      <c r="G381" s="179"/>
      <c r="M381" s="175" t="s">
        <v>496</v>
      </c>
      <c r="O381" s="166"/>
    </row>
    <row r="382" spans="1:104" x14ac:dyDescent="0.25">
      <c r="A382" s="174"/>
      <c r="B382" s="176"/>
      <c r="C382" s="230" t="s">
        <v>497</v>
      </c>
      <c r="D382" s="231"/>
      <c r="E382" s="177">
        <v>16.420000000000002</v>
      </c>
      <c r="F382" s="178"/>
      <c r="G382" s="179"/>
      <c r="M382" s="175" t="s">
        <v>497</v>
      </c>
      <c r="O382" s="166"/>
    </row>
    <row r="383" spans="1:104" x14ac:dyDescent="0.25">
      <c r="A383" s="174"/>
      <c r="B383" s="176"/>
      <c r="C383" s="230" t="s">
        <v>498</v>
      </c>
      <c r="D383" s="231"/>
      <c r="E383" s="177">
        <v>13.92</v>
      </c>
      <c r="F383" s="178"/>
      <c r="G383" s="179"/>
      <c r="M383" s="175" t="s">
        <v>498</v>
      </c>
      <c r="O383" s="166"/>
    </row>
    <row r="384" spans="1:104" x14ac:dyDescent="0.25">
      <c r="A384" s="174"/>
      <c r="B384" s="176"/>
      <c r="C384" s="230" t="s">
        <v>499</v>
      </c>
      <c r="D384" s="231"/>
      <c r="E384" s="177">
        <v>10.9</v>
      </c>
      <c r="F384" s="178"/>
      <c r="G384" s="179"/>
      <c r="M384" s="175" t="s">
        <v>499</v>
      </c>
      <c r="O384" s="166"/>
    </row>
    <row r="385" spans="1:104" x14ac:dyDescent="0.25">
      <c r="A385" s="174"/>
      <c r="B385" s="176"/>
      <c r="C385" s="230" t="s">
        <v>500</v>
      </c>
      <c r="D385" s="231"/>
      <c r="E385" s="177">
        <v>9.44</v>
      </c>
      <c r="F385" s="178"/>
      <c r="G385" s="179"/>
      <c r="M385" s="175" t="s">
        <v>500</v>
      </c>
      <c r="O385" s="166"/>
    </row>
    <row r="386" spans="1:104" x14ac:dyDescent="0.25">
      <c r="A386" s="174"/>
      <c r="B386" s="176"/>
      <c r="C386" s="230" t="s">
        <v>112</v>
      </c>
      <c r="D386" s="231"/>
      <c r="E386" s="177">
        <v>0</v>
      </c>
      <c r="F386" s="178"/>
      <c r="G386" s="179"/>
      <c r="M386" s="175" t="s">
        <v>112</v>
      </c>
      <c r="O386" s="166"/>
    </row>
    <row r="387" spans="1:104" x14ac:dyDescent="0.25">
      <c r="A387" s="174"/>
      <c r="B387" s="176"/>
      <c r="C387" s="230" t="s">
        <v>501</v>
      </c>
      <c r="D387" s="231"/>
      <c r="E387" s="177">
        <v>-11.2</v>
      </c>
      <c r="F387" s="178"/>
      <c r="G387" s="179"/>
      <c r="M387" s="175" t="s">
        <v>501</v>
      </c>
      <c r="O387" s="166"/>
    </row>
    <row r="388" spans="1:104" x14ac:dyDescent="0.25">
      <c r="A388" s="174"/>
      <c r="B388" s="176"/>
      <c r="C388" s="230" t="s">
        <v>502</v>
      </c>
      <c r="D388" s="231"/>
      <c r="E388" s="177">
        <v>-6.4</v>
      </c>
      <c r="F388" s="178"/>
      <c r="G388" s="179"/>
      <c r="M388" s="175" t="s">
        <v>502</v>
      </c>
      <c r="O388" s="166"/>
    </row>
    <row r="389" spans="1:104" x14ac:dyDescent="0.25">
      <c r="A389" s="167">
        <v>120</v>
      </c>
      <c r="B389" s="168" t="s">
        <v>503</v>
      </c>
      <c r="C389" s="169" t="s">
        <v>504</v>
      </c>
      <c r="D389" s="170" t="s">
        <v>161</v>
      </c>
      <c r="E389" s="171">
        <v>41.93</v>
      </c>
      <c r="F389" s="200"/>
      <c r="G389" s="172">
        <f>E389*F389</f>
        <v>0</v>
      </c>
      <c r="O389" s="166">
        <v>2</v>
      </c>
      <c r="AA389" s="144">
        <v>1</v>
      </c>
      <c r="AB389" s="144">
        <v>7</v>
      </c>
      <c r="AC389" s="144">
        <v>7</v>
      </c>
      <c r="AZ389" s="144">
        <v>2</v>
      </c>
      <c r="BA389" s="144">
        <f>IF(AZ389=1,G389,0)</f>
        <v>0</v>
      </c>
      <c r="BB389" s="144">
        <f>IF(AZ389=2,G389,0)</f>
        <v>0</v>
      </c>
      <c r="BC389" s="144">
        <f>IF(AZ389=3,G389,0)</f>
        <v>0</v>
      </c>
      <c r="BD389" s="144">
        <f>IF(AZ389=4,G389,0)</f>
        <v>0</v>
      </c>
      <c r="BE389" s="144">
        <f>IF(AZ389=5,G389,0)</f>
        <v>0</v>
      </c>
      <c r="CA389" s="173">
        <v>1</v>
      </c>
      <c r="CB389" s="173">
        <v>7</v>
      </c>
      <c r="CZ389" s="144">
        <v>0</v>
      </c>
    </row>
    <row r="390" spans="1:104" x14ac:dyDescent="0.25">
      <c r="A390" s="174"/>
      <c r="B390" s="176"/>
      <c r="C390" s="230" t="s">
        <v>505</v>
      </c>
      <c r="D390" s="231"/>
      <c r="E390" s="177">
        <v>0</v>
      </c>
      <c r="F390" s="178"/>
      <c r="G390" s="179"/>
      <c r="M390" s="175" t="s">
        <v>505</v>
      </c>
      <c r="O390" s="166"/>
    </row>
    <row r="391" spans="1:104" x14ac:dyDescent="0.25">
      <c r="A391" s="174"/>
      <c r="B391" s="176"/>
      <c r="C391" s="230" t="s">
        <v>506</v>
      </c>
      <c r="D391" s="231"/>
      <c r="E391" s="177">
        <v>0</v>
      </c>
      <c r="F391" s="178"/>
      <c r="G391" s="179"/>
      <c r="M391" s="175" t="s">
        <v>506</v>
      </c>
      <c r="O391" s="166"/>
    </row>
    <row r="392" spans="1:104" x14ac:dyDescent="0.25">
      <c r="A392" s="174"/>
      <c r="B392" s="176"/>
      <c r="C392" s="230" t="s">
        <v>507</v>
      </c>
      <c r="D392" s="231"/>
      <c r="E392" s="177">
        <v>5.36</v>
      </c>
      <c r="F392" s="178"/>
      <c r="G392" s="179"/>
      <c r="M392" s="175" t="s">
        <v>507</v>
      </c>
      <c r="O392" s="166"/>
    </row>
    <row r="393" spans="1:104" x14ac:dyDescent="0.25">
      <c r="A393" s="174"/>
      <c r="B393" s="176"/>
      <c r="C393" s="230" t="s">
        <v>508</v>
      </c>
      <c r="D393" s="231"/>
      <c r="E393" s="177">
        <v>5.22</v>
      </c>
      <c r="F393" s="178"/>
      <c r="G393" s="179"/>
      <c r="M393" s="175" t="s">
        <v>508</v>
      </c>
      <c r="O393" s="166"/>
    </row>
    <row r="394" spans="1:104" x14ac:dyDescent="0.25">
      <c r="A394" s="174"/>
      <c r="B394" s="176"/>
      <c r="C394" s="230" t="s">
        <v>509</v>
      </c>
      <c r="D394" s="231"/>
      <c r="E394" s="177">
        <v>7.51</v>
      </c>
      <c r="F394" s="178"/>
      <c r="G394" s="179"/>
      <c r="M394" s="175" t="s">
        <v>509</v>
      </c>
      <c r="O394" s="166"/>
    </row>
    <row r="395" spans="1:104" x14ac:dyDescent="0.25">
      <c r="A395" s="174"/>
      <c r="B395" s="176"/>
      <c r="C395" s="230" t="s">
        <v>510</v>
      </c>
      <c r="D395" s="231"/>
      <c r="E395" s="177">
        <v>5.7</v>
      </c>
      <c r="F395" s="178"/>
      <c r="G395" s="179"/>
      <c r="M395" s="175" t="s">
        <v>510</v>
      </c>
      <c r="O395" s="166"/>
    </row>
    <row r="396" spans="1:104" x14ac:dyDescent="0.25">
      <c r="A396" s="174"/>
      <c r="B396" s="176"/>
      <c r="C396" s="230" t="s">
        <v>511</v>
      </c>
      <c r="D396" s="231"/>
      <c r="E396" s="177">
        <v>8.2100000000000009</v>
      </c>
      <c r="F396" s="178"/>
      <c r="G396" s="179"/>
      <c r="M396" s="175" t="s">
        <v>511</v>
      </c>
      <c r="O396" s="166"/>
    </row>
    <row r="397" spans="1:104" x14ac:dyDescent="0.25">
      <c r="A397" s="174"/>
      <c r="B397" s="176"/>
      <c r="C397" s="230" t="s">
        <v>512</v>
      </c>
      <c r="D397" s="231"/>
      <c r="E397" s="177">
        <v>6.96</v>
      </c>
      <c r="F397" s="178"/>
      <c r="G397" s="179"/>
      <c r="M397" s="175" t="s">
        <v>512</v>
      </c>
      <c r="O397" s="166"/>
    </row>
    <row r="398" spans="1:104" x14ac:dyDescent="0.25">
      <c r="A398" s="174"/>
      <c r="B398" s="176"/>
      <c r="C398" s="230" t="s">
        <v>513</v>
      </c>
      <c r="D398" s="231"/>
      <c r="E398" s="177">
        <v>5.45</v>
      </c>
      <c r="F398" s="178"/>
      <c r="G398" s="179"/>
      <c r="M398" s="175" t="s">
        <v>513</v>
      </c>
      <c r="O398" s="166"/>
    </row>
    <row r="399" spans="1:104" x14ac:dyDescent="0.25">
      <c r="A399" s="174"/>
      <c r="B399" s="176"/>
      <c r="C399" s="230" t="s">
        <v>514</v>
      </c>
      <c r="D399" s="231"/>
      <c r="E399" s="177">
        <v>4.72</v>
      </c>
      <c r="F399" s="178"/>
      <c r="G399" s="179"/>
      <c r="M399" s="175" t="s">
        <v>514</v>
      </c>
      <c r="O399" s="166"/>
    </row>
    <row r="400" spans="1:104" x14ac:dyDescent="0.25">
      <c r="A400" s="174"/>
      <c r="B400" s="176"/>
      <c r="C400" s="230" t="s">
        <v>112</v>
      </c>
      <c r="D400" s="231"/>
      <c r="E400" s="177">
        <v>0</v>
      </c>
      <c r="F400" s="178"/>
      <c r="G400" s="179"/>
      <c r="M400" s="175" t="s">
        <v>112</v>
      </c>
      <c r="O400" s="166"/>
    </row>
    <row r="401" spans="1:104" x14ac:dyDescent="0.25">
      <c r="A401" s="174"/>
      <c r="B401" s="176"/>
      <c r="C401" s="230" t="s">
        <v>515</v>
      </c>
      <c r="D401" s="231"/>
      <c r="E401" s="177">
        <v>-5.6</v>
      </c>
      <c r="F401" s="178"/>
      <c r="G401" s="179"/>
      <c r="M401" s="175" t="s">
        <v>515</v>
      </c>
      <c r="O401" s="166"/>
    </row>
    <row r="402" spans="1:104" x14ac:dyDescent="0.25">
      <c r="A402" s="174"/>
      <c r="B402" s="176"/>
      <c r="C402" s="230" t="s">
        <v>516</v>
      </c>
      <c r="D402" s="231"/>
      <c r="E402" s="177">
        <v>-1.6</v>
      </c>
      <c r="F402" s="178"/>
      <c r="G402" s="179"/>
      <c r="M402" s="175" t="s">
        <v>516</v>
      </c>
      <c r="O402" s="166"/>
    </row>
    <row r="403" spans="1:104" x14ac:dyDescent="0.25">
      <c r="A403" s="167">
        <v>121</v>
      </c>
      <c r="B403" s="168" t="s">
        <v>517</v>
      </c>
      <c r="C403" s="169" t="s">
        <v>518</v>
      </c>
      <c r="D403" s="170" t="s">
        <v>161</v>
      </c>
      <c r="E403" s="171">
        <v>46.122999999999998</v>
      </c>
      <c r="F403" s="200"/>
      <c r="G403" s="172">
        <f>E403*F403</f>
        <v>0</v>
      </c>
      <c r="O403" s="166">
        <v>2</v>
      </c>
      <c r="AA403" s="144">
        <v>12</v>
      </c>
      <c r="AB403" s="144">
        <v>0</v>
      </c>
      <c r="AC403" s="144">
        <v>2</v>
      </c>
      <c r="AZ403" s="144">
        <v>2</v>
      </c>
      <c r="BA403" s="144">
        <f>IF(AZ403=1,G403,0)</f>
        <v>0</v>
      </c>
      <c r="BB403" s="144">
        <f>IF(AZ403=2,G403,0)</f>
        <v>0</v>
      </c>
      <c r="BC403" s="144">
        <f>IF(AZ403=3,G403,0)</f>
        <v>0</v>
      </c>
      <c r="BD403" s="144">
        <f>IF(AZ403=4,G403,0)</f>
        <v>0</v>
      </c>
      <c r="BE403" s="144">
        <f>IF(AZ403=5,G403,0)</f>
        <v>0</v>
      </c>
      <c r="CA403" s="173">
        <v>12</v>
      </c>
      <c r="CB403" s="173">
        <v>0</v>
      </c>
      <c r="CZ403" s="144">
        <v>5.0000000000000001E-4</v>
      </c>
    </row>
    <row r="404" spans="1:104" x14ac:dyDescent="0.25">
      <c r="A404" s="174"/>
      <c r="B404" s="176"/>
      <c r="C404" s="230" t="s">
        <v>519</v>
      </c>
      <c r="D404" s="231"/>
      <c r="E404" s="177">
        <v>41.93</v>
      </c>
      <c r="F404" s="178"/>
      <c r="G404" s="179"/>
      <c r="M404" s="175" t="s">
        <v>519</v>
      </c>
      <c r="O404" s="166"/>
    </row>
    <row r="405" spans="1:104" x14ac:dyDescent="0.25">
      <c r="A405" s="174"/>
      <c r="B405" s="176"/>
      <c r="C405" s="230" t="s">
        <v>520</v>
      </c>
      <c r="D405" s="231"/>
      <c r="E405" s="177">
        <v>4.1929999999999996</v>
      </c>
      <c r="F405" s="178"/>
      <c r="G405" s="179"/>
      <c r="M405" s="175" t="s">
        <v>520</v>
      </c>
      <c r="O405" s="166"/>
    </row>
    <row r="406" spans="1:104" x14ac:dyDescent="0.25">
      <c r="A406" s="167">
        <v>122</v>
      </c>
      <c r="B406" s="168" t="s">
        <v>521</v>
      </c>
      <c r="C406" s="169" t="s">
        <v>582</v>
      </c>
      <c r="D406" s="170" t="s">
        <v>423</v>
      </c>
      <c r="E406" s="171">
        <v>135.80000000000001</v>
      </c>
      <c r="F406" s="200"/>
      <c r="G406" s="172">
        <f>E406*F406</f>
        <v>0</v>
      </c>
      <c r="O406" s="166">
        <v>2</v>
      </c>
      <c r="AA406" s="144">
        <v>3</v>
      </c>
      <c r="AB406" s="144">
        <v>7</v>
      </c>
      <c r="AC406" s="144">
        <v>58551220</v>
      </c>
      <c r="AZ406" s="144">
        <v>2</v>
      </c>
      <c r="BA406" s="144">
        <f>IF(AZ406=1,G406,0)</f>
        <v>0</v>
      </c>
      <c r="BB406" s="144">
        <f>IF(AZ406=2,G406,0)</f>
        <v>0</v>
      </c>
      <c r="BC406" s="144">
        <f>IF(AZ406=3,G406,0)</f>
        <v>0</v>
      </c>
      <c r="BD406" s="144">
        <f>IF(AZ406=4,G406,0)</f>
        <v>0</v>
      </c>
      <c r="BE406" s="144">
        <f>IF(AZ406=5,G406,0)</f>
        <v>0</v>
      </c>
      <c r="CA406" s="173">
        <v>3</v>
      </c>
      <c r="CB406" s="173">
        <v>7</v>
      </c>
      <c r="CZ406" s="144">
        <v>1E-3</v>
      </c>
    </row>
    <row r="407" spans="1:104" x14ac:dyDescent="0.25">
      <c r="A407" s="174"/>
      <c r="B407" s="176"/>
      <c r="C407" s="230" t="s">
        <v>522</v>
      </c>
      <c r="D407" s="231"/>
      <c r="E407" s="177">
        <v>0</v>
      </c>
      <c r="F407" s="178"/>
      <c r="G407" s="179"/>
      <c r="M407" s="175" t="s">
        <v>522</v>
      </c>
      <c r="O407" s="166"/>
    </row>
    <row r="408" spans="1:104" x14ac:dyDescent="0.25">
      <c r="A408" s="174"/>
      <c r="B408" s="176"/>
      <c r="C408" s="230" t="s">
        <v>523</v>
      </c>
      <c r="D408" s="231"/>
      <c r="E408" s="177">
        <v>135.80000000000001</v>
      </c>
      <c r="F408" s="178"/>
      <c r="G408" s="179"/>
      <c r="M408" s="175" t="s">
        <v>523</v>
      </c>
      <c r="O408" s="166"/>
    </row>
    <row r="409" spans="1:104" x14ac:dyDescent="0.25">
      <c r="A409" s="167">
        <v>123</v>
      </c>
      <c r="B409" s="168" t="s">
        <v>422</v>
      </c>
      <c r="C409" s="169" t="s">
        <v>580</v>
      </c>
      <c r="D409" s="170" t="s">
        <v>423</v>
      </c>
      <c r="E409" s="171">
        <v>241.98</v>
      </c>
      <c r="F409" s="200"/>
      <c r="G409" s="172">
        <f>E409*F409</f>
        <v>0</v>
      </c>
      <c r="O409" s="166">
        <v>2</v>
      </c>
      <c r="AA409" s="144">
        <v>3</v>
      </c>
      <c r="AB409" s="144">
        <v>7</v>
      </c>
      <c r="AC409" s="144" t="s">
        <v>422</v>
      </c>
      <c r="AZ409" s="144">
        <v>2</v>
      </c>
      <c r="BA409" s="144">
        <f>IF(AZ409=1,G409,0)</f>
        <v>0</v>
      </c>
      <c r="BB409" s="144">
        <f>IF(AZ409=2,G409,0)</f>
        <v>0</v>
      </c>
      <c r="BC409" s="144">
        <f>IF(AZ409=3,G409,0)</f>
        <v>0</v>
      </c>
      <c r="BD409" s="144">
        <f>IF(AZ409=4,G409,0)</f>
        <v>0</v>
      </c>
      <c r="BE409" s="144">
        <f>IF(AZ409=5,G409,0)</f>
        <v>0</v>
      </c>
      <c r="CA409" s="173">
        <v>3</v>
      </c>
      <c r="CB409" s="173">
        <v>7</v>
      </c>
      <c r="CZ409" s="144">
        <v>1E-3</v>
      </c>
    </row>
    <row r="410" spans="1:104" x14ac:dyDescent="0.25">
      <c r="A410" s="174"/>
      <c r="B410" s="176"/>
      <c r="C410" s="230" t="s">
        <v>524</v>
      </c>
      <c r="D410" s="231"/>
      <c r="E410" s="177">
        <v>241.98</v>
      </c>
      <c r="F410" s="178"/>
      <c r="G410" s="179"/>
      <c r="M410" s="175" t="s">
        <v>524</v>
      </c>
      <c r="O410" s="166"/>
    </row>
    <row r="411" spans="1:104" x14ac:dyDescent="0.25">
      <c r="A411" s="167">
        <v>124</v>
      </c>
      <c r="B411" s="168" t="s">
        <v>525</v>
      </c>
      <c r="C411" s="169" t="s">
        <v>587</v>
      </c>
      <c r="D411" s="170" t="s">
        <v>423</v>
      </c>
      <c r="E411" s="171">
        <v>40.33</v>
      </c>
      <c r="F411" s="200"/>
      <c r="G411" s="172">
        <f>E411*F411</f>
        <v>0</v>
      </c>
      <c r="O411" s="166">
        <v>2</v>
      </c>
      <c r="AA411" s="144">
        <v>3</v>
      </c>
      <c r="AB411" s="144">
        <v>1</v>
      </c>
      <c r="AC411" s="144" t="s">
        <v>525</v>
      </c>
      <c r="AZ411" s="144">
        <v>2</v>
      </c>
      <c r="BA411" s="144">
        <f>IF(AZ411=1,G411,0)</f>
        <v>0</v>
      </c>
      <c r="BB411" s="144">
        <f>IF(AZ411=2,G411,0)</f>
        <v>0</v>
      </c>
      <c r="BC411" s="144">
        <f>IF(AZ411=3,G411,0)</f>
        <v>0</v>
      </c>
      <c r="BD411" s="144">
        <f>IF(AZ411=4,G411,0)</f>
        <v>0</v>
      </c>
      <c r="BE411" s="144">
        <f>IF(AZ411=5,G411,0)</f>
        <v>0</v>
      </c>
      <c r="CA411" s="173">
        <v>3</v>
      </c>
      <c r="CB411" s="173">
        <v>1</v>
      </c>
      <c r="CZ411" s="144">
        <v>1E-3</v>
      </c>
    </row>
    <row r="412" spans="1:104" x14ac:dyDescent="0.25">
      <c r="A412" s="174"/>
      <c r="B412" s="176"/>
      <c r="C412" s="230" t="s">
        <v>526</v>
      </c>
      <c r="D412" s="231"/>
      <c r="E412" s="177">
        <v>40.33</v>
      </c>
      <c r="F412" s="178"/>
      <c r="G412" s="179"/>
      <c r="M412" s="175" t="s">
        <v>526</v>
      </c>
      <c r="O412" s="166"/>
    </row>
    <row r="413" spans="1:104" x14ac:dyDescent="0.25">
      <c r="A413" s="167">
        <v>125</v>
      </c>
      <c r="B413" s="168" t="s">
        <v>527</v>
      </c>
      <c r="C413" s="169" t="s">
        <v>581</v>
      </c>
      <c r="D413" s="170" t="s">
        <v>110</v>
      </c>
      <c r="E413" s="171">
        <v>90.339200000000005</v>
      </c>
      <c r="F413" s="200"/>
      <c r="G413" s="172">
        <f>E413*F413</f>
        <v>0</v>
      </c>
      <c r="O413" s="166">
        <v>2</v>
      </c>
      <c r="AA413" s="144">
        <v>3</v>
      </c>
      <c r="AB413" s="144">
        <v>7</v>
      </c>
      <c r="AC413" s="144">
        <v>597813637</v>
      </c>
      <c r="AZ413" s="144">
        <v>2</v>
      </c>
      <c r="BA413" s="144">
        <f>IF(AZ413=1,G413,0)</f>
        <v>0</v>
      </c>
      <c r="BB413" s="144">
        <f>IF(AZ413=2,G413,0)</f>
        <v>0</v>
      </c>
      <c r="BC413" s="144">
        <f>IF(AZ413=3,G413,0)</f>
        <v>0</v>
      </c>
      <c r="BD413" s="144">
        <f>IF(AZ413=4,G413,0)</f>
        <v>0</v>
      </c>
      <c r="BE413" s="144">
        <f>IF(AZ413=5,G413,0)</f>
        <v>0</v>
      </c>
      <c r="CA413" s="173">
        <v>3</v>
      </c>
      <c r="CB413" s="173">
        <v>7</v>
      </c>
      <c r="CZ413" s="144">
        <v>1.2200000000000001E-2</v>
      </c>
    </row>
    <row r="414" spans="1:104" x14ac:dyDescent="0.25">
      <c r="A414" s="174"/>
      <c r="B414" s="176"/>
      <c r="C414" s="230" t="s">
        <v>528</v>
      </c>
      <c r="D414" s="231"/>
      <c r="E414" s="177">
        <v>80.66</v>
      </c>
      <c r="F414" s="178"/>
      <c r="G414" s="179"/>
      <c r="M414" s="175" t="s">
        <v>528</v>
      </c>
      <c r="O414" s="166"/>
    </row>
    <row r="415" spans="1:104" x14ac:dyDescent="0.25">
      <c r="A415" s="174"/>
      <c r="B415" s="176"/>
      <c r="C415" s="230" t="s">
        <v>529</v>
      </c>
      <c r="D415" s="231"/>
      <c r="E415" s="177">
        <v>9.6791999999999998</v>
      </c>
      <c r="F415" s="178"/>
      <c r="G415" s="179"/>
      <c r="M415" s="175" t="s">
        <v>529</v>
      </c>
      <c r="O415" s="166"/>
    </row>
    <row r="416" spans="1:104" x14ac:dyDescent="0.25">
      <c r="A416" s="167">
        <v>126</v>
      </c>
      <c r="B416" s="168" t="s">
        <v>530</v>
      </c>
      <c r="C416" s="169" t="s">
        <v>531</v>
      </c>
      <c r="D416" s="170" t="s">
        <v>88</v>
      </c>
      <c r="E416" s="171">
        <v>1.9579021400000001</v>
      </c>
      <c r="F416" s="200"/>
      <c r="G416" s="172">
        <f>E416*F416</f>
        <v>0</v>
      </c>
      <c r="O416" s="166">
        <v>2</v>
      </c>
      <c r="AA416" s="144">
        <v>7</v>
      </c>
      <c r="AB416" s="144">
        <v>1001</v>
      </c>
      <c r="AC416" s="144">
        <v>5</v>
      </c>
      <c r="AZ416" s="144">
        <v>2</v>
      </c>
      <c r="BA416" s="144">
        <f>IF(AZ416=1,G416,0)</f>
        <v>0</v>
      </c>
      <c r="BB416" s="144">
        <f>IF(AZ416=2,G416,0)</f>
        <v>0</v>
      </c>
      <c r="BC416" s="144">
        <f>IF(AZ416=3,G416,0)</f>
        <v>0</v>
      </c>
      <c r="BD416" s="144">
        <f>IF(AZ416=4,G416,0)</f>
        <v>0</v>
      </c>
      <c r="BE416" s="144">
        <f>IF(AZ416=5,G416,0)</f>
        <v>0</v>
      </c>
      <c r="CA416" s="173">
        <v>7</v>
      </c>
      <c r="CB416" s="173">
        <v>1001</v>
      </c>
      <c r="CZ416" s="144">
        <v>0</v>
      </c>
    </row>
    <row r="417" spans="1:104" ht="13" x14ac:dyDescent="0.3">
      <c r="A417" s="180"/>
      <c r="B417" s="181" t="s">
        <v>75</v>
      </c>
      <c r="C417" s="182" t="str">
        <f>CONCATENATE(B350," ",C350)</f>
        <v>781 Obklady keramické</v>
      </c>
      <c r="D417" s="183"/>
      <c r="E417" s="184"/>
      <c r="F417" s="185"/>
      <c r="G417" s="186">
        <f>SUM(G350:G416)</f>
        <v>0</v>
      </c>
      <c r="O417" s="166">
        <v>4</v>
      </c>
      <c r="BA417" s="187">
        <f>SUM(BA350:BA416)</f>
        <v>0</v>
      </c>
      <c r="BB417" s="187">
        <f>SUM(BB350:BB416)</f>
        <v>0</v>
      </c>
      <c r="BC417" s="187">
        <f>SUM(BC350:BC416)</f>
        <v>0</v>
      </c>
      <c r="BD417" s="187">
        <f>SUM(BD350:BD416)</f>
        <v>0</v>
      </c>
      <c r="BE417" s="187">
        <f>SUM(BE350:BE416)</f>
        <v>0</v>
      </c>
    </row>
    <row r="418" spans="1:104" ht="13" x14ac:dyDescent="0.3">
      <c r="A418" s="159" t="s">
        <v>74</v>
      </c>
      <c r="B418" s="160" t="s">
        <v>532</v>
      </c>
      <c r="C418" s="161" t="s">
        <v>533</v>
      </c>
      <c r="D418" s="162"/>
      <c r="E418" s="163"/>
      <c r="F418" s="163"/>
      <c r="G418" s="164"/>
      <c r="H418" s="165"/>
      <c r="I418" s="165"/>
      <c r="O418" s="166">
        <v>1</v>
      </c>
    </row>
    <row r="419" spans="1:104" x14ac:dyDescent="0.25">
      <c r="A419" s="167">
        <v>127</v>
      </c>
      <c r="B419" s="168" t="s">
        <v>534</v>
      </c>
      <c r="C419" s="169" t="s">
        <v>535</v>
      </c>
      <c r="D419" s="170" t="s">
        <v>110</v>
      </c>
      <c r="E419" s="171">
        <v>23.6</v>
      </c>
      <c r="F419" s="200"/>
      <c r="G419" s="172">
        <f>E419*F419</f>
        <v>0</v>
      </c>
      <c r="O419" s="166">
        <v>2</v>
      </c>
      <c r="AA419" s="144">
        <v>1</v>
      </c>
      <c r="AB419" s="144">
        <v>7</v>
      </c>
      <c r="AC419" s="144">
        <v>7</v>
      </c>
      <c r="AZ419" s="144">
        <v>2</v>
      </c>
      <c r="BA419" s="144">
        <f>IF(AZ419=1,G419,0)</f>
        <v>0</v>
      </c>
      <c r="BB419" s="144">
        <f>IF(AZ419=2,G419,0)</f>
        <v>0</v>
      </c>
      <c r="BC419" s="144">
        <f>IF(AZ419=3,G419,0)</f>
        <v>0</v>
      </c>
      <c r="BD419" s="144">
        <f>IF(AZ419=4,G419,0)</f>
        <v>0</v>
      </c>
      <c r="BE419" s="144">
        <f>IF(AZ419=5,G419,0)</f>
        <v>0</v>
      </c>
      <c r="CA419" s="173">
        <v>1</v>
      </c>
      <c r="CB419" s="173">
        <v>7</v>
      </c>
      <c r="CZ419" s="144">
        <v>3.6000000000000002E-4</v>
      </c>
    </row>
    <row r="420" spans="1:104" x14ac:dyDescent="0.25">
      <c r="A420" s="174"/>
      <c r="B420" s="176"/>
      <c r="C420" s="230" t="s">
        <v>226</v>
      </c>
      <c r="D420" s="231"/>
      <c r="E420" s="177">
        <v>0</v>
      </c>
      <c r="F420" s="178"/>
      <c r="G420" s="179"/>
      <c r="M420" s="175" t="s">
        <v>226</v>
      </c>
      <c r="O420" s="166"/>
    </row>
    <row r="421" spans="1:104" x14ac:dyDescent="0.25">
      <c r="A421" s="174"/>
      <c r="B421" s="176"/>
      <c r="C421" s="230" t="s">
        <v>536</v>
      </c>
      <c r="D421" s="231"/>
      <c r="E421" s="177">
        <v>14</v>
      </c>
      <c r="F421" s="178"/>
      <c r="G421" s="179"/>
      <c r="M421" s="175" t="s">
        <v>536</v>
      </c>
      <c r="O421" s="166"/>
    </row>
    <row r="422" spans="1:104" x14ac:dyDescent="0.25">
      <c r="A422" s="174"/>
      <c r="B422" s="176"/>
      <c r="C422" s="230" t="s">
        <v>537</v>
      </c>
      <c r="D422" s="231"/>
      <c r="E422" s="177">
        <v>9.6</v>
      </c>
      <c r="F422" s="178"/>
      <c r="G422" s="179"/>
      <c r="M422" s="175" t="s">
        <v>537</v>
      </c>
      <c r="O422" s="166"/>
    </row>
    <row r="423" spans="1:104" ht="13" x14ac:dyDescent="0.3">
      <c r="A423" s="180"/>
      <c r="B423" s="181" t="s">
        <v>75</v>
      </c>
      <c r="C423" s="182" t="str">
        <f>CONCATENATE(B418," ",C418)</f>
        <v>783 Nátěry</v>
      </c>
      <c r="D423" s="183"/>
      <c r="E423" s="184"/>
      <c r="F423" s="185"/>
      <c r="G423" s="186">
        <f>SUM(G418:G422)</f>
        <v>0</v>
      </c>
      <c r="O423" s="166">
        <v>4</v>
      </c>
      <c r="BA423" s="187">
        <f>SUM(BA418:BA422)</f>
        <v>0</v>
      </c>
      <c r="BB423" s="187">
        <f>SUM(BB418:BB422)</f>
        <v>0</v>
      </c>
      <c r="BC423" s="187">
        <f>SUM(BC418:BC422)</f>
        <v>0</v>
      </c>
      <c r="BD423" s="187">
        <f>SUM(BD418:BD422)</f>
        <v>0</v>
      </c>
      <c r="BE423" s="187">
        <f>SUM(BE418:BE422)</f>
        <v>0</v>
      </c>
    </row>
    <row r="424" spans="1:104" ht="13" x14ac:dyDescent="0.3">
      <c r="A424" s="159" t="s">
        <v>74</v>
      </c>
      <c r="B424" s="160" t="s">
        <v>538</v>
      </c>
      <c r="C424" s="161" t="s">
        <v>539</v>
      </c>
      <c r="D424" s="162"/>
      <c r="E424" s="163"/>
      <c r="F424" s="163"/>
      <c r="G424" s="164"/>
      <c r="H424" s="165"/>
      <c r="I424" s="165"/>
      <c r="O424" s="166">
        <v>1</v>
      </c>
    </row>
    <row r="425" spans="1:104" x14ac:dyDescent="0.25">
      <c r="A425" s="167">
        <v>128</v>
      </c>
      <c r="B425" s="168" t="s">
        <v>540</v>
      </c>
      <c r="C425" s="169" t="s">
        <v>579</v>
      </c>
      <c r="D425" s="170" t="s">
        <v>110</v>
      </c>
      <c r="E425" s="171">
        <v>323.98079999999999</v>
      </c>
      <c r="F425" s="200"/>
      <c r="G425" s="172">
        <f>E425*F425</f>
        <v>0</v>
      </c>
      <c r="O425" s="166">
        <v>2</v>
      </c>
      <c r="AA425" s="144">
        <v>1</v>
      </c>
      <c r="AB425" s="144">
        <v>7</v>
      </c>
      <c r="AC425" s="144">
        <v>7</v>
      </c>
      <c r="AZ425" s="144">
        <v>2</v>
      </c>
      <c r="BA425" s="144">
        <f>IF(AZ425=1,G425,0)</f>
        <v>0</v>
      </c>
      <c r="BB425" s="144">
        <f>IF(AZ425=2,G425,0)</f>
        <v>0</v>
      </c>
      <c r="BC425" s="144">
        <f>IF(AZ425=3,G425,0)</f>
        <v>0</v>
      </c>
      <c r="BD425" s="144">
        <f>IF(AZ425=4,G425,0)</f>
        <v>0</v>
      </c>
      <c r="BE425" s="144">
        <f>IF(AZ425=5,G425,0)</f>
        <v>0</v>
      </c>
      <c r="CA425" s="173">
        <v>1</v>
      </c>
      <c r="CB425" s="173">
        <v>7</v>
      </c>
      <c r="CZ425" s="144">
        <v>6.9999999999999994E-5</v>
      </c>
    </row>
    <row r="426" spans="1:104" ht="24.65" customHeight="1" x14ac:dyDescent="0.25">
      <c r="A426" s="167">
        <v>129</v>
      </c>
      <c r="B426" s="168" t="s">
        <v>541</v>
      </c>
      <c r="C426" s="169" t="s">
        <v>542</v>
      </c>
      <c r="D426" s="170" t="s">
        <v>110</v>
      </c>
      <c r="E426" s="171">
        <v>105.35599999999999</v>
      </c>
      <c r="F426" s="200"/>
      <c r="G426" s="172">
        <f>E426*F426</f>
        <v>0</v>
      </c>
      <c r="O426" s="166">
        <v>2</v>
      </c>
      <c r="AA426" s="144">
        <v>1</v>
      </c>
      <c r="AB426" s="144">
        <v>7</v>
      </c>
      <c r="AC426" s="144">
        <v>7</v>
      </c>
      <c r="AZ426" s="144">
        <v>2</v>
      </c>
      <c r="BA426" s="144">
        <f>IF(AZ426=1,G426,0)</f>
        <v>0</v>
      </c>
      <c r="BB426" s="144">
        <f>IF(AZ426=2,G426,0)</f>
        <v>0</v>
      </c>
      <c r="BC426" s="144">
        <f>IF(AZ426=3,G426,0)</f>
        <v>0</v>
      </c>
      <c r="BD426" s="144">
        <f>IF(AZ426=4,G426,0)</f>
        <v>0</v>
      </c>
      <c r="BE426" s="144">
        <f>IF(AZ426=5,G426,0)</f>
        <v>0</v>
      </c>
      <c r="CA426" s="173">
        <v>1</v>
      </c>
      <c r="CB426" s="173">
        <v>7</v>
      </c>
      <c r="CZ426" s="144">
        <v>6.9999999999999994E-5</v>
      </c>
    </row>
    <row r="427" spans="1:104" x14ac:dyDescent="0.25">
      <c r="A427" s="174"/>
      <c r="B427" s="176"/>
      <c r="C427" s="230" t="s">
        <v>111</v>
      </c>
      <c r="D427" s="231"/>
      <c r="E427" s="177">
        <v>22.626000000000001</v>
      </c>
      <c r="F427" s="178"/>
      <c r="G427" s="179"/>
      <c r="M427" s="175" t="s">
        <v>111</v>
      </c>
      <c r="O427" s="166"/>
    </row>
    <row r="428" spans="1:104" x14ac:dyDescent="0.25">
      <c r="A428" s="174"/>
      <c r="B428" s="176"/>
      <c r="C428" s="230" t="s">
        <v>131</v>
      </c>
      <c r="D428" s="231"/>
      <c r="E428" s="177">
        <v>0</v>
      </c>
      <c r="F428" s="178"/>
      <c r="G428" s="179"/>
      <c r="M428" s="175" t="s">
        <v>131</v>
      </c>
      <c r="O428" s="166"/>
    </row>
    <row r="429" spans="1:104" x14ac:dyDescent="0.25">
      <c r="A429" s="174"/>
      <c r="B429" s="176"/>
      <c r="C429" s="230" t="s">
        <v>132</v>
      </c>
      <c r="D429" s="231"/>
      <c r="E429" s="177">
        <v>14.246</v>
      </c>
      <c r="F429" s="178"/>
      <c r="G429" s="179"/>
      <c r="M429" s="175" t="s">
        <v>132</v>
      </c>
      <c r="O429" s="166"/>
    </row>
    <row r="430" spans="1:104" x14ac:dyDescent="0.25">
      <c r="A430" s="174"/>
      <c r="B430" s="176"/>
      <c r="C430" s="230" t="s">
        <v>543</v>
      </c>
      <c r="D430" s="231"/>
      <c r="E430" s="177">
        <v>0</v>
      </c>
      <c r="F430" s="178"/>
      <c r="G430" s="179"/>
      <c r="M430" s="175" t="s">
        <v>543</v>
      </c>
      <c r="O430" s="166"/>
    </row>
    <row r="431" spans="1:104" x14ac:dyDescent="0.25">
      <c r="A431" s="174"/>
      <c r="B431" s="176"/>
      <c r="C431" s="230" t="s">
        <v>544</v>
      </c>
      <c r="D431" s="231"/>
      <c r="E431" s="177">
        <v>3.2160000000000002</v>
      </c>
      <c r="F431" s="178"/>
      <c r="G431" s="179"/>
      <c r="M431" s="175" t="s">
        <v>544</v>
      </c>
      <c r="O431" s="166"/>
    </row>
    <row r="432" spans="1:104" x14ac:dyDescent="0.25">
      <c r="A432" s="174"/>
      <c r="B432" s="176"/>
      <c r="C432" s="230" t="s">
        <v>545</v>
      </c>
      <c r="D432" s="231"/>
      <c r="E432" s="177">
        <v>3.1320000000000001</v>
      </c>
      <c r="F432" s="178"/>
      <c r="G432" s="179"/>
      <c r="M432" s="175" t="s">
        <v>545</v>
      </c>
      <c r="O432" s="166"/>
    </row>
    <row r="433" spans="1:104" x14ac:dyDescent="0.25">
      <c r="A433" s="174"/>
      <c r="B433" s="176"/>
      <c r="C433" s="230" t="s">
        <v>546</v>
      </c>
      <c r="D433" s="231"/>
      <c r="E433" s="177">
        <v>4.5060000000000002</v>
      </c>
      <c r="F433" s="178"/>
      <c r="G433" s="179"/>
      <c r="M433" s="175" t="s">
        <v>546</v>
      </c>
      <c r="O433" s="166"/>
    </row>
    <row r="434" spans="1:104" x14ac:dyDescent="0.25">
      <c r="A434" s="174"/>
      <c r="B434" s="176"/>
      <c r="C434" s="230" t="s">
        <v>547</v>
      </c>
      <c r="D434" s="231"/>
      <c r="E434" s="177">
        <v>3.42</v>
      </c>
      <c r="F434" s="178"/>
      <c r="G434" s="179"/>
      <c r="M434" s="175" t="s">
        <v>547</v>
      </c>
      <c r="O434" s="166"/>
    </row>
    <row r="435" spans="1:104" x14ac:dyDescent="0.25">
      <c r="A435" s="174"/>
      <c r="B435" s="176"/>
      <c r="C435" s="230" t="s">
        <v>548</v>
      </c>
      <c r="D435" s="231"/>
      <c r="E435" s="177">
        <v>21.346</v>
      </c>
      <c r="F435" s="178"/>
      <c r="G435" s="179"/>
      <c r="M435" s="175" t="s">
        <v>548</v>
      </c>
      <c r="O435" s="166"/>
    </row>
    <row r="436" spans="1:104" x14ac:dyDescent="0.25">
      <c r="A436" s="174"/>
      <c r="B436" s="176"/>
      <c r="C436" s="230" t="s">
        <v>549</v>
      </c>
      <c r="D436" s="231"/>
      <c r="E436" s="177">
        <v>4.1760000000000002</v>
      </c>
      <c r="F436" s="178"/>
      <c r="G436" s="179"/>
      <c r="M436" s="175" t="s">
        <v>549</v>
      </c>
      <c r="O436" s="166"/>
    </row>
    <row r="437" spans="1:104" x14ac:dyDescent="0.25">
      <c r="A437" s="174"/>
      <c r="B437" s="176"/>
      <c r="C437" s="230" t="s">
        <v>550</v>
      </c>
      <c r="D437" s="231"/>
      <c r="E437" s="177">
        <v>3.27</v>
      </c>
      <c r="F437" s="178"/>
      <c r="G437" s="179"/>
      <c r="M437" s="175" t="s">
        <v>550</v>
      </c>
      <c r="O437" s="166"/>
    </row>
    <row r="438" spans="1:104" x14ac:dyDescent="0.25">
      <c r="A438" s="174"/>
      <c r="B438" s="176"/>
      <c r="C438" s="230" t="s">
        <v>551</v>
      </c>
      <c r="D438" s="231"/>
      <c r="E438" s="177">
        <v>2.8319999999999999</v>
      </c>
      <c r="F438" s="178"/>
      <c r="G438" s="179"/>
      <c r="M438" s="175" t="s">
        <v>551</v>
      </c>
      <c r="O438" s="166"/>
    </row>
    <row r="439" spans="1:104" x14ac:dyDescent="0.25">
      <c r="A439" s="174"/>
      <c r="B439" s="176"/>
      <c r="C439" s="230" t="s">
        <v>552</v>
      </c>
      <c r="D439" s="231"/>
      <c r="E439" s="177">
        <v>18.38</v>
      </c>
      <c r="F439" s="178"/>
      <c r="G439" s="179"/>
      <c r="M439" s="175" t="s">
        <v>552</v>
      </c>
      <c r="O439" s="166"/>
    </row>
    <row r="440" spans="1:104" x14ac:dyDescent="0.25">
      <c r="A440" s="174"/>
      <c r="B440" s="176"/>
      <c r="C440" s="230" t="s">
        <v>553</v>
      </c>
      <c r="D440" s="231"/>
      <c r="E440" s="177">
        <v>4.2060000000000004</v>
      </c>
      <c r="F440" s="178"/>
      <c r="G440" s="179"/>
      <c r="M440" s="175" t="s">
        <v>553</v>
      </c>
      <c r="O440" s="166"/>
    </row>
    <row r="441" spans="1:104" x14ac:dyDescent="0.25">
      <c r="A441" s="167">
        <v>130</v>
      </c>
      <c r="B441" s="168" t="s">
        <v>554</v>
      </c>
      <c r="C441" s="169" t="s">
        <v>578</v>
      </c>
      <c r="D441" s="170" t="s">
        <v>110</v>
      </c>
      <c r="E441" s="171">
        <v>323.98079999999999</v>
      </c>
      <c r="F441" s="200"/>
      <c r="G441" s="172">
        <f>E441*F441</f>
        <v>0</v>
      </c>
      <c r="O441" s="166">
        <v>2</v>
      </c>
      <c r="AA441" s="144">
        <v>1</v>
      </c>
      <c r="AB441" s="144">
        <v>7</v>
      </c>
      <c r="AC441" s="144">
        <v>7</v>
      </c>
      <c r="AZ441" s="144">
        <v>2</v>
      </c>
      <c r="BA441" s="144">
        <f>IF(AZ441=1,G441,0)</f>
        <v>0</v>
      </c>
      <c r="BB441" s="144">
        <f>IF(AZ441=2,G441,0)</f>
        <v>0</v>
      </c>
      <c r="BC441" s="144">
        <f>IF(AZ441=3,G441,0)</f>
        <v>0</v>
      </c>
      <c r="BD441" s="144">
        <f>IF(AZ441=4,G441,0)</f>
        <v>0</v>
      </c>
      <c r="BE441" s="144">
        <f>IF(AZ441=5,G441,0)</f>
        <v>0</v>
      </c>
      <c r="CA441" s="173">
        <v>1</v>
      </c>
      <c r="CB441" s="173">
        <v>7</v>
      </c>
      <c r="CZ441" s="144">
        <v>1.3999999999999999E-4</v>
      </c>
    </row>
    <row r="442" spans="1:104" x14ac:dyDescent="0.25">
      <c r="A442" s="174"/>
      <c r="B442" s="176"/>
      <c r="C442" s="230" t="s">
        <v>594</v>
      </c>
      <c r="D442" s="231"/>
      <c r="E442" s="177">
        <v>0</v>
      </c>
      <c r="F442" s="178"/>
      <c r="G442" s="179"/>
      <c r="M442" s="175" t="s">
        <v>555</v>
      </c>
      <c r="O442" s="166"/>
    </row>
    <row r="443" spans="1:104" x14ac:dyDescent="0.25">
      <c r="A443" s="174"/>
      <c r="B443" s="176"/>
      <c r="C443" s="230" t="s">
        <v>237</v>
      </c>
      <c r="D443" s="231"/>
      <c r="E443" s="177">
        <v>34.26</v>
      </c>
      <c r="F443" s="178"/>
      <c r="G443" s="179"/>
      <c r="M443" s="175" t="s">
        <v>237</v>
      </c>
      <c r="O443" s="166"/>
    </row>
    <row r="444" spans="1:104" x14ac:dyDescent="0.25">
      <c r="A444" s="174"/>
      <c r="B444" s="176"/>
      <c r="C444" s="230" t="s">
        <v>556</v>
      </c>
      <c r="D444" s="231"/>
      <c r="E444" s="177">
        <v>54.96</v>
      </c>
      <c r="F444" s="178"/>
      <c r="G444" s="179"/>
      <c r="M444" s="175" t="s">
        <v>556</v>
      </c>
      <c r="O444" s="166"/>
    </row>
    <row r="445" spans="1:104" x14ac:dyDescent="0.25">
      <c r="A445" s="174"/>
      <c r="B445" s="176"/>
      <c r="C445" s="230" t="s">
        <v>238</v>
      </c>
      <c r="D445" s="231"/>
      <c r="E445" s="177">
        <v>57.8</v>
      </c>
      <c r="F445" s="178"/>
      <c r="G445" s="179"/>
      <c r="M445" s="175" t="s">
        <v>238</v>
      </c>
      <c r="O445" s="166"/>
    </row>
    <row r="446" spans="1:104" x14ac:dyDescent="0.25">
      <c r="A446" s="174"/>
      <c r="B446" s="176"/>
      <c r="C446" s="230" t="s">
        <v>557</v>
      </c>
      <c r="D446" s="231"/>
      <c r="E446" s="177">
        <v>72.912000000000006</v>
      </c>
      <c r="F446" s="178"/>
      <c r="G446" s="179"/>
      <c r="M446" s="175" t="s">
        <v>557</v>
      </c>
      <c r="O446" s="166"/>
    </row>
    <row r="447" spans="1:104" x14ac:dyDescent="0.25">
      <c r="A447" s="174"/>
      <c r="B447" s="176"/>
      <c r="C447" s="230" t="s">
        <v>558</v>
      </c>
      <c r="D447" s="231"/>
      <c r="E447" s="177">
        <v>13.06</v>
      </c>
      <c r="F447" s="178"/>
      <c r="G447" s="179"/>
      <c r="M447" s="175" t="s">
        <v>558</v>
      </c>
      <c r="O447" s="166"/>
    </row>
    <row r="448" spans="1:104" x14ac:dyDescent="0.25">
      <c r="A448" s="174"/>
      <c r="B448" s="176"/>
      <c r="C448" s="230" t="s">
        <v>559</v>
      </c>
      <c r="D448" s="231"/>
      <c r="E448" s="177">
        <v>16.224</v>
      </c>
      <c r="F448" s="178"/>
      <c r="G448" s="179"/>
      <c r="M448" s="175" t="s">
        <v>559</v>
      </c>
      <c r="O448" s="166"/>
    </row>
    <row r="449" spans="1:104" x14ac:dyDescent="0.25">
      <c r="A449" s="174"/>
      <c r="B449" s="176"/>
      <c r="C449" s="230"/>
      <c r="D449" s="231"/>
      <c r="E449" s="177">
        <v>0</v>
      </c>
      <c r="F449" s="178"/>
      <c r="G449" s="179"/>
      <c r="M449" s="175">
        <v>0</v>
      </c>
      <c r="O449" s="166"/>
    </row>
    <row r="450" spans="1:104" x14ac:dyDescent="0.25">
      <c r="A450" s="174"/>
      <c r="B450" s="176"/>
      <c r="C450" s="230" t="s">
        <v>560</v>
      </c>
      <c r="D450" s="231"/>
      <c r="E450" s="177">
        <v>74.764799999999994</v>
      </c>
      <c r="F450" s="178"/>
      <c r="G450" s="179"/>
      <c r="M450" s="175" t="s">
        <v>560</v>
      </c>
      <c r="O450" s="166"/>
    </row>
    <row r="451" spans="1:104" x14ac:dyDescent="0.25">
      <c r="A451" s="167">
        <v>131</v>
      </c>
      <c r="B451" s="168" t="s">
        <v>561</v>
      </c>
      <c r="C451" s="169" t="s">
        <v>562</v>
      </c>
      <c r="D451" s="170" t="s">
        <v>110</v>
      </c>
      <c r="E451" s="171">
        <v>105.35599999999999</v>
      </c>
      <c r="F451" s="200"/>
      <c r="G451" s="172">
        <f>E451*F451</f>
        <v>0</v>
      </c>
      <c r="O451" s="166">
        <v>2</v>
      </c>
      <c r="AA451" s="144">
        <v>1</v>
      </c>
      <c r="AB451" s="144">
        <v>7</v>
      </c>
      <c r="AC451" s="144">
        <v>7</v>
      </c>
      <c r="AZ451" s="144">
        <v>2</v>
      </c>
      <c r="BA451" s="144">
        <f>IF(AZ451=1,G451,0)</f>
        <v>0</v>
      </c>
      <c r="BB451" s="144">
        <f>IF(AZ451=2,G451,0)</f>
        <v>0</v>
      </c>
      <c r="BC451" s="144">
        <f>IF(AZ451=3,G451,0)</f>
        <v>0</v>
      </c>
      <c r="BD451" s="144">
        <f>IF(AZ451=4,G451,0)</f>
        <v>0</v>
      </c>
      <c r="BE451" s="144">
        <f>IF(AZ451=5,G451,0)</f>
        <v>0</v>
      </c>
      <c r="CA451" s="173">
        <v>1</v>
      </c>
      <c r="CB451" s="173">
        <v>7</v>
      </c>
      <c r="CZ451" s="144">
        <v>1.4999999999999999E-4</v>
      </c>
    </row>
    <row r="452" spans="1:104" x14ac:dyDescent="0.25">
      <c r="A452" s="167">
        <v>132</v>
      </c>
      <c r="B452" s="168" t="s">
        <v>563</v>
      </c>
      <c r="C452" s="169" t="s">
        <v>564</v>
      </c>
      <c r="D452" s="170" t="s">
        <v>110</v>
      </c>
      <c r="E452" s="171">
        <v>323.98079999999999</v>
      </c>
      <c r="F452" s="200"/>
      <c r="G452" s="172">
        <f>E452*F452</f>
        <v>0</v>
      </c>
      <c r="O452" s="166">
        <v>2</v>
      </c>
      <c r="AA452" s="144">
        <v>1</v>
      </c>
      <c r="AB452" s="144">
        <v>7</v>
      </c>
      <c r="AC452" s="144">
        <v>7</v>
      </c>
      <c r="AZ452" s="144">
        <v>2</v>
      </c>
      <c r="BA452" s="144">
        <f>IF(AZ452=1,G452,0)</f>
        <v>0</v>
      </c>
      <c r="BB452" s="144">
        <f>IF(AZ452=2,G452,0)</f>
        <v>0</v>
      </c>
      <c r="BC452" s="144">
        <f>IF(AZ452=3,G452,0)</f>
        <v>0</v>
      </c>
      <c r="BD452" s="144">
        <f>IF(AZ452=4,G452,0)</f>
        <v>0</v>
      </c>
      <c r="BE452" s="144">
        <f>IF(AZ452=5,G452,0)</f>
        <v>0</v>
      </c>
      <c r="CA452" s="173">
        <v>1</v>
      </c>
      <c r="CB452" s="173">
        <v>7</v>
      </c>
      <c r="CZ452" s="144">
        <v>0</v>
      </c>
    </row>
    <row r="453" spans="1:104" ht="13" x14ac:dyDescent="0.3">
      <c r="A453" s="180"/>
      <c r="B453" s="181" t="s">
        <v>75</v>
      </c>
      <c r="C453" s="182" t="str">
        <f>CONCATENATE(B424," ",C424)</f>
        <v>784 Malby</v>
      </c>
      <c r="D453" s="183"/>
      <c r="E453" s="184"/>
      <c r="F453" s="185"/>
      <c r="G453" s="186">
        <f>SUM(G424:G452)</f>
        <v>0</v>
      </c>
      <c r="O453" s="166">
        <v>4</v>
      </c>
      <c r="BA453" s="187">
        <f>SUM(BA424:BA452)</f>
        <v>0</v>
      </c>
      <c r="BB453" s="187">
        <f>SUM(BB424:BB452)</f>
        <v>0</v>
      </c>
      <c r="BC453" s="187">
        <f>SUM(BC424:BC452)</f>
        <v>0</v>
      </c>
      <c r="BD453" s="187">
        <f>SUM(BD424:BD452)</f>
        <v>0</v>
      </c>
      <c r="BE453" s="187">
        <f>SUM(BE424:BE452)</f>
        <v>0</v>
      </c>
    </row>
    <row r="454" spans="1:104" x14ac:dyDescent="0.25">
      <c r="E454" s="144"/>
    </row>
    <row r="455" spans="1:104" x14ac:dyDescent="0.25">
      <c r="E455" s="144"/>
    </row>
    <row r="456" spans="1:104" x14ac:dyDescent="0.25">
      <c r="E456" s="144"/>
    </row>
    <row r="457" spans="1:104" x14ac:dyDescent="0.25">
      <c r="E457" s="144"/>
    </row>
    <row r="458" spans="1:104" x14ac:dyDescent="0.25">
      <c r="E458" s="144"/>
    </row>
    <row r="459" spans="1:104" x14ac:dyDescent="0.25">
      <c r="E459" s="144"/>
    </row>
    <row r="460" spans="1:104" x14ac:dyDescent="0.25">
      <c r="E460" s="144"/>
    </row>
    <row r="461" spans="1:104" x14ac:dyDescent="0.25">
      <c r="E461" s="144"/>
    </row>
    <row r="462" spans="1:104" x14ac:dyDescent="0.25">
      <c r="E462" s="144"/>
    </row>
    <row r="463" spans="1:104" x14ac:dyDescent="0.25">
      <c r="E463" s="144"/>
    </row>
    <row r="464" spans="1:104" x14ac:dyDescent="0.25">
      <c r="E464" s="144"/>
    </row>
    <row r="465" spans="1:7" x14ac:dyDescent="0.25">
      <c r="E465" s="144"/>
    </row>
    <row r="466" spans="1:7" x14ac:dyDescent="0.25">
      <c r="E466" s="144"/>
    </row>
    <row r="467" spans="1:7" x14ac:dyDescent="0.25">
      <c r="E467" s="144"/>
    </row>
    <row r="468" spans="1:7" x14ac:dyDescent="0.25">
      <c r="E468" s="144"/>
    </row>
    <row r="469" spans="1:7" x14ac:dyDescent="0.25">
      <c r="E469" s="144"/>
    </row>
    <row r="470" spans="1:7" x14ac:dyDescent="0.25">
      <c r="E470" s="144"/>
    </row>
    <row r="471" spans="1:7" x14ac:dyDescent="0.25">
      <c r="E471" s="144"/>
    </row>
    <row r="472" spans="1:7" x14ac:dyDescent="0.25">
      <c r="E472" s="144"/>
    </row>
    <row r="473" spans="1:7" x14ac:dyDescent="0.25">
      <c r="E473" s="144"/>
    </row>
    <row r="474" spans="1:7" x14ac:dyDescent="0.25">
      <c r="E474" s="144"/>
    </row>
    <row r="475" spans="1:7" x14ac:dyDescent="0.25">
      <c r="E475" s="144"/>
    </row>
    <row r="476" spans="1:7" x14ac:dyDescent="0.25">
      <c r="E476" s="144"/>
    </row>
    <row r="477" spans="1:7" x14ac:dyDescent="0.25">
      <c r="A477" s="188"/>
      <c r="B477" s="188"/>
      <c r="C477" s="188"/>
      <c r="D477" s="188"/>
      <c r="E477" s="188"/>
      <c r="F477" s="188"/>
      <c r="G477" s="188"/>
    </row>
    <row r="478" spans="1:7" x14ac:dyDescent="0.25">
      <c r="A478" s="188"/>
      <c r="B478" s="188"/>
      <c r="C478" s="188"/>
      <c r="D478" s="188"/>
      <c r="E478" s="188"/>
      <c r="F478" s="188"/>
      <c r="G478" s="188"/>
    </row>
    <row r="479" spans="1:7" x14ac:dyDescent="0.25">
      <c r="A479" s="188"/>
      <c r="B479" s="188"/>
      <c r="C479" s="188"/>
      <c r="D479" s="188"/>
      <c r="E479" s="188"/>
      <c r="F479" s="188"/>
      <c r="G479" s="188"/>
    </row>
    <row r="480" spans="1:7" x14ac:dyDescent="0.25">
      <c r="A480" s="188"/>
      <c r="B480" s="188"/>
      <c r="C480" s="188"/>
      <c r="D480" s="188"/>
      <c r="E480" s="188"/>
      <c r="F480" s="188"/>
      <c r="G480" s="188"/>
    </row>
    <row r="481" spans="5:5" x14ac:dyDescent="0.25">
      <c r="E481" s="144"/>
    </row>
    <row r="482" spans="5:5" x14ac:dyDescent="0.25">
      <c r="E482" s="144"/>
    </row>
    <row r="483" spans="5:5" x14ac:dyDescent="0.25">
      <c r="E483" s="144"/>
    </row>
    <row r="484" spans="5:5" x14ac:dyDescent="0.25">
      <c r="E484" s="144"/>
    </row>
    <row r="485" spans="5:5" x14ac:dyDescent="0.25">
      <c r="E485" s="144"/>
    </row>
    <row r="486" spans="5:5" x14ac:dyDescent="0.25">
      <c r="E486" s="144"/>
    </row>
    <row r="487" spans="5:5" x14ac:dyDescent="0.25">
      <c r="E487" s="144"/>
    </row>
    <row r="488" spans="5:5" x14ac:dyDescent="0.25">
      <c r="E488" s="144"/>
    </row>
    <row r="489" spans="5:5" x14ac:dyDescent="0.25">
      <c r="E489" s="144"/>
    </row>
    <row r="490" spans="5:5" x14ac:dyDescent="0.25">
      <c r="E490" s="144"/>
    </row>
    <row r="491" spans="5:5" x14ac:dyDescent="0.25">
      <c r="E491" s="144"/>
    </row>
    <row r="492" spans="5:5" x14ac:dyDescent="0.25">
      <c r="E492" s="144"/>
    </row>
    <row r="493" spans="5:5" x14ac:dyDescent="0.25">
      <c r="E493" s="144"/>
    </row>
    <row r="494" spans="5:5" x14ac:dyDescent="0.25">
      <c r="E494" s="144"/>
    </row>
    <row r="495" spans="5:5" x14ac:dyDescent="0.25">
      <c r="E495" s="144"/>
    </row>
    <row r="496" spans="5:5" x14ac:dyDescent="0.25">
      <c r="E496" s="144"/>
    </row>
    <row r="497" spans="1:5" x14ac:dyDescent="0.25">
      <c r="E497" s="144"/>
    </row>
    <row r="498" spans="1:5" x14ac:dyDescent="0.25">
      <c r="E498" s="144"/>
    </row>
    <row r="499" spans="1:5" x14ac:dyDescent="0.25">
      <c r="E499" s="144"/>
    </row>
    <row r="500" spans="1:5" x14ac:dyDescent="0.25">
      <c r="E500" s="144"/>
    </row>
    <row r="501" spans="1:5" x14ac:dyDescent="0.25">
      <c r="E501" s="144"/>
    </row>
    <row r="502" spans="1:5" x14ac:dyDescent="0.25">
      <c r="E502" s="144"/>
    </row>
    <row r="503" spans="1:5" x14ac:dyDescent="0.25">
      <c r="E503" s="144"/>
    </row>
    <row r="504" spans="1:5" x14ac:dyDescent="0.25">
      <c r="E504" s="144"/>
    </row>
    <row r="505" spans="1:5" x14ac:dyDescent="0.25">
      <c r="E505" s="144"/>
    </row>
    <row r="506" spans="1:5" x14ac:dyDescent="0.25">
      <c r="E506" s="144"/>
    </row>
    <row r="507" spans="1:5" x14ac:dyDescent="0.25">
      <c r="E507" s="144"/>
    </row>
    <row r="508" spans="1:5" x14ac:dyDescent="0.25">
      <c r="E508" s="144"/>
    </row>
    <row r="509" spans="1:5" x14ac:dyDescent="0.25">
      <c r="E509" s="144"/>
    </row>
    <row r="510" spans="1:5" x14ac:dyDescent="0.25">
      <c r="E510" s="144"/>
    </row>
    <row r="511" spans="1:5" x14ac:dyDescent="0.25">
      <c r="E511" s="144"/>
    </row>
    <row r="512" spans="1:5" x14ac:dyDescent="0.25">
      <c r="A512" s="189"/>
      <c r="B512" s="189"/>
    </row>
    <row r="513" spans="1:7" ht="13" x14ac:dyDescent="0.3">
      <c r="A513" s="188"/>
      <c r="B513" s="188"/>
      <c r="C513" s="191"/>
      <c r="D513" s="191"/>
      <c r="E513" s="192"/>
      <c r="F513" s="191"/>
      <c r="G513" s="193"/>
    </row>
    <row r="514" spans="1:7" x14ac:dyDescent="0.25">
      <c r="A514" s="194"/>
      <c r="B514" s="194"/>
      <c r="C514" s="188"/>
      <c r="D514" s="188"/>
      <c r="E514" s="195"/>
      <c r="F514" s="188"/>
      <c r="G514" s="188"/>
    </row>
    <row r="515" spans="1:7" x14ac:dyDescent="0.25">
      <c r="A515" s="188"/>
      <c r="B515" s="188"/>
      <c r="C515" s="188"/>
      <c r="D515" s="188"/>
      <c r="E515" s="195"/>
      <c r="F515" s="188"/>
      <c r="G515" s="188"/>
    </row>
    <row r="516" spans="1:7" x14ac:dyDescent="0.25">
      <c r="A516" s="188"/>
      <c r="B516" s="188"/>
      <c r="C516" s="188"/>
      <c r="D516" s="188"/>
      <c r="E516" s="195"/>
      <c r="F516" s="188"/>
      <c r="G516" s="188"/>
    </row>
    <row r="517" spans="1:7" x14ac:dyDescent="0.25">
      <c r="A517" s="188"/>
      <c r="B517" s="188"/>
      <c r="C517" s="188"/>
      <c r="D517" s="188"/>
      <c r="E517" s="195"/>
      <c r="F517" s="188"/>
      <c r="G517" s="188"/>
    </row>
    <row r="518" spans="1:7" x14ac:dyDescent="0.25">
      <c r="A518" s="188"/>
      <c r="B518" s="188"/>
      <c r="C518" s="188"/>
      <c r="D518" s="188"/>
      <c r="E518" s="195"/>
      <c r="F518" s="188"/>
      <c r="G518" s="188"/>
    </row>
    <row r="519" spans="1:7" x14ac:dyDescent="0.25">
      <c r="A519" s="188"/>
      <c r="B519" s="188"/>
      <c r="C519" s="188"/>
      <c r="D519" s="188"/>
      <c r="E519" s="195"/>
      <c r="F519" s="188"/>
      <c r="G519" s="188"/>
    </row>
    <row r="520" spans="1:7" x14ac:dyDescent="0.25">
      <c r="A520" s="188"/>
      <c r="B520" s="188"/>
      <c r="C520" s="188"/>
      <c r="D520" s="188"/>
      <c r="E520" s="195"/>
      <c r="F520" s="188"/>
      <c r="G520" s="188"/>
    </row>
    <row r="521" spans="1:7" x14ac:dyDescent="0.25">
      <c r="A521" s="188"/>
      <c r="B521" s="188"/>
      <c r="C521" s="188"/>
      <c r="D521" s="188"/>
      <c r="E521" s="195"/>
      <c r="F521" s="188"/>
      <c r="G521" s="188"/>
    </row>
    <row r="522" spans="1:7" x14ac:dyDescent="0.25">
      <c r="A522" s="188"/>
      <c r="B522" s="188"/>
      <c r="C522" s="188"/>
      <c r="D522" s="188"/>
      <c r="E522" s="195"/>
      <c r="F522" s="188"/>
      <c r="G522" s="188"/>
    </row>
    <row r="523" spans="1:7" x14ac:dyDescent="0.25">
      <c r="A523" s="188"/>
      <c r="B523" s="188"/>
      <c r="C523" s="188"/>
      <c r="D523" s="188"/>
      <c r="E523" s="195"/>
      <c r="F523" s="188"/>
      <c r="G523" s="188"/>
    </row>
    <row r="524" spans="1:7" x14ac:dyDescent="0.25">
      <c r="A524" s="188"/>
      <c r="B524" s="188"/>
      <c r="C524" s="188"/>
      <c r="D524" s="188"/>
      <c r="E524" s="195"/>
      <c r="F524" s="188"/>
      <c r="G524" s="188"/>
    </row>
    <row r="525" spans="1:7" x14ac:dyDescent="0.25">
      <c r="A525" s="188"/>
      <c r="B525" s="188"/>
      <c r="C525" s="188"/>
      <c r="D525" s="188"/>
      <c r="E525" s="195"/>
      <c r="F525" s="188"/>
      <c r="G525" s="188"/>
    </row>
    <row r="526" spans="1:7" x14ac:dyDescent="0.25">
      <c r="A526" s="188"/>
      <c r="B526" s="188"/>
      <c r="C526" s="188"/>
      <c r="D526" s="188"/>
      <c r="E526" s="195"/>
      <c r="F526" s="188"/>
      <c r="G526" s="188"/>
    </row>
  </sheetData>
  <mergeCells count="279">
    <mergeCell ref="C18:D18"/>
    <mergeCell ref="C20:D20"/>
    <mergeCell ref="C21:D21"/>
    <mergeCell ref="C37:D37"/>
    <mergeCell ref="C38:D38"/>
    <mergeCell ref="C39:D39"/>
    <mergeCell ref="C40:D40"/>
    <mergeCell ref="A1:G1"/>
    <mergeCell ref="A3:B3"/>
    <mergeCell ref="A4:B4"/>
    <mergeCell ref="E4:G4"/>
    <mergeCell ref="C9:D9"/>
    <mergeCell ref="C10:D10"/>
    <mergeCell ref="C12:D12"/>
    <mergeCell ref="C13:D13"/>
    <mergeCell ref="C41:D41"/>
    <mergeCell ref="C42:D42"/>
    <mergeCell ref="C43:D43"/>
    <mergeCell ref="C44:D44"/>
    <mergeCell ref="C46:D46"/>
    <mergeCell ref="C47:D47"/>
    <mergeCell ref="C27:D27"/>
    <mergeCell ref="C28:D28"/>
    <mergeCell ref="C29:D29"/>
    <mergeCell ref="C30:D30"/>
    <mergeCell ref="C32:D32"/>
    <mergeCell ref="C33:D33"/>
    <mergeCell ref="C34:D34"/>
    <mergeCell ref="C35:D35"/>
    <mergeCell ref="C36:D36"/>
    <mergeCell ref="C60:D60"/>
    <mergeCell ref="C61:D61"/>
    <mergeCell ref="C63:D63"/>
    <mergeCell ref="C64:D64"/>
    <mergeCell ref="C65:D65"/>
    <mergeCell ref="C67:D67"/>
    <mergeCell ref="C49:D49"/>
    <mergeCell ref="C51:D51"/>
    <mergeCell ref="C52:D52"/>
    <mergeCell ref="C53:D53"/>
    <mergeCell ref="C56:D56"/>
    <mergeCell ref="C58:D58"/>
    <mergeCell ref="C75:D75"/>
    <mergeCell ref="C76:D76"/>
    <mergeCell ref="C77:D77"/>
    <mergeCell ref="C78:D78"/>
    <mergeCell ref="C79:D79"/>
    <mergeCell ref="C80:D80"/>
    <mergeCell ref="C68:D68"/>
    <mergeCell ref="C69:D69"/>
    <mergeCell ref="C71:D71"/>
    <mergeCell ref="C72:D72"/>
    <mergeCell ref="C73:D73"/>
    <mergeCell ref="C74:D74"/>
    <mergeCell ref="C93:D93"/>
    <mergeCell ref="C94:D94"/>
    <mergeCell ref="C95:D95"/>
    <mergeCell ref="C96:D96"/>
    <mergeCell ref="C97:D97"/>
    <mergeCell ref="C98:D98"/>
    <mergeCell ref="C81:D81"/>
    <mergeCell ref="C82:D82"/>
    <mergeCell ref="C86:D86"/>
    <mergeCell ref="C87:D87"/>
    <mergeCell ref="C88:D88"/>
    <mergeCell ref="C90:D90"/>
    <mergeCell ref="C91:D91"/>
    <mergeCell ref="C92:D92"/>
    <mergeCell ref="C113:D113"/>
    <mergeCell ref="C114:D114"/>
    <mergeCell ref="C115:D115"/>
    <mergeCell ref="C116:D116"/>
    <mergeCell ref="C117:D117"/>
    <mergeCell ref="C118:D118"/>
    <mergeCell ref="C99:D99"/>
    <mergeCell ref="C100:D100"/>
    <mergeCell ref="C102:D102"/>
    <mergeCell ref="C103:D103"/>
    <mergeCell ref="C108:D108"/>
    <mergeCell ref="C109:D109"/>
    <mergeCell ref="C111:D111"/>
    <mergeCell ref="C112:D112"/>
    <mergeCell ref="C140:D140"/>
    <mergeCell ref="C144:D144"/>
    <mergeCell ref="C146:D146"/>
    <mergeCell ref="C147:D147"/>
    <mergeCell ref="C149:D149"/>
    <mergeCell ref="C134:D134"/>
    <mergeCell ref="C135:D135"/>
    <mergeCell ref="C136:D136"/>
    <mergeCell ref="C119:D119"/>
    <mergeCell ref="C121:D121"/>
    <mergeCell ref="C122:D122"/>
    <mergeCell ref="C126:D126"/>
    <mergeCell ref="C127:D127"/>
    <mergeCell ref="C128:D128"/>
    <mergeCell ref="C166:D166"/>
    <mergeCell ref="C168:D168"/>
    <mergeCell ref="C169:D169"/>
    <mergeCell ref="C200:D200"/>
    <mergeCell ref="C201:D201"/>
    <mergeCell ref="C202:D202"/>
    <mergeCell ref="C203:D203"/>
    <mergeCell ref="C155:D155"/>
    <mergeCell ref="C156:D156"/>
    <mergeCell ref="C158:D158"/>
    <mergeCell ref="C159:D159"/>
    <mergeCell ref="C160:D160"/>
    <mergeCell ref="C162:D162"/>
    <mergeCell ref="C163:D163"/>
    <mergeCell ref="C165:D165"/>
    <mergeCell ref="C204:D204"/>
    <mergeCell ref="C205:D205"/>
    <mergeCell ref="C206:D206"/>
    <mergeCell ref="C207:D207"/>
    <mergeCell ref="C209:D209"/>
    <mergeCell ref="C210:D210"/>
    <mergeCell ref="C186:D186"/>
    <mergeCell ref="C187:D187"/>
    <mergeCell ref="C189:D189"/>
    <mergeCell ref="C190:D190"/>
    <mergeCell ref="C192:D192"/>
    <mergeCell ref="C193:D193"/>
    <mergeCell ref="C196:D196"/>
    <mergeCell ref="C198:D198"/>
    <mergeCell ref="C199:D199"/>
    <mergeCell ref="C211:D211"/>
    <mergeCell ref="C212:D212"/>
    <mergeCell ref="C214:D214"/>
    <mergeCell ref="C215:D215"/>
    <mergeCell ref="C216:D216"/>
    <mergeCell ref="C234:D234"/>
    <mergeCell ref="C235:D235"/>
    <mergeCell ref="C236:D236"/>
    <mergeCell ref="C238:D238"/>
    <mergeCell ref="C221:D221"/>
    <mergeCell ref="C222:D222"/>
    <mergeCell ref="C223:D223"/>
    <mergeCell ref="C225:D225"/>
    <mergeCell ref="C226:D226"/>
    <mergeCell ref="C228:D228"/>
    <mergeCell ref="C229:D229"/>
    <mergeCell ref="C231:D231"/>
    <mergeCell ref="C232:D232"/>
    <mergeCell ref="C271:D271"/>
    <mergeCell ref="C273:D273"/>
    <mergeCell ref="C278:D278"/>
    <mergeCell ref="C280:D280"/>
    <mergeCell ref="C281:D281"/>
    <mergeCell ref="C282:D282"/>
    <mergeCell ref="C239:D239"/>
    <mergeCell ref="C244:D244"/>
    <mergeCell ref="C245:D245"/>
    <mergeCell ref="C246:D246"/>
    <mergeCell ref="C248:D248"/>
    <mergeCell ref="C249:D249"/>
    <mergeCell ref="C250:D250"/>
    <mergeCell ref="C290:D290"/>
    <mergeCell ref="C291:D291"/>
    <mergeCell ref="C292:D292"/>
    <mergeCell ref="C293:D293"/>
    <mergeCell ref="C294:D294"/>
    <mergeCell ref="C295:D295"/>
    <mergeCell ref="C283:D283"/>
    <mergeCell ref="C284:D284"/>
    <mergeCell ref="C285:D285"/>
    <mergeCell ref="C286:D286"/>
    <mergeCell ref="C287:D287"/>
    <mergeCell ref="C288:D288"/>
    <mergeCell ref="C302:D302"/>
    <mergeCell ref="C306:D306"/>
    <mergeCell ref="C309:D309"/>
    <mergeCell ref="C311:D311"/>
    <mergeCell ref="C313:D313"/>
    <mergeCell ref="C314:D314"/>
    <mergeCell ref="C296:D296"/>
    <mergeCell ref="C297:D297"/>
    <mergeCell ref="C298:D298"/>
    <mergeCell ref="C299:D299"/>
    <mergeCell ref="C300:D300"/>
    <mergeCell ref="C301:D301"/>
    <mergeCell ref="C328:D328"/>
    <mergeCell ref="C329:D329"/>
    <mergeCell ref="C330:D330"/>
    <mergeCell ref="C332:D332"/>
    <mergeCell ref="C333:D333"/>
    <mergeCell ref="C335:D335"/>
    <mergeCell ref="C319:D319"/>
    <mergeCell ref="C320:D320"/>
    <mergeCell ref="C321:D321"/>
    <mergeCell ref="C323:D323"/>
    <mergeCell ref="C324:D324"/>
    <mergeCell ref="C325:D325"/>
    <mergeCell ref="C326:D326"/>
    <mergeCell ref="C327:D327"/>
    <mergeCell ref="C352:D352"/>
    <mergeCell ref="C353:D353"/>
    <mergeCell ref="C354:D354"/>
    <mergeCell ref="C355:D355"/>
    <mergeCell ref="C356:D356"/>
    <mergeCell ref="C357:D357"/>
    <mergeCell ref="C358:D358"/>
    <mergeCell ref="C359:D359"/>
    <mergeCell ref="C336:D336"/>
    <mergeCell ref="C337:D337"/>
    <mergeCell ref="C342:D342"/>
    <mergeCell ref="C343:D343"/>
    <mergeCell ref="C346:D346"/>
    <mergeCell ref="C347:D347"/>
    <mergeCell ref="C368:D368"/>
    <mergeCell ref="C370:D370"/>
    <mergeCell ref="C371:D371"/>
    <mergeCell ref="C372:D372"/>
    <mergeCell ref="C376:D376"/>
    <mergeCell ref="C377:D377"/>
    <mergeCell ref="C360:D360"/>
    <mergeCell ref="C361:D361"/>
    <mergeCell ref="C362:D362"/>
    <mergeCell ref="C365:D365"/>
    <mergeCell ref="C366:D366"/>
    <mergeCell ref="C367:D367"/>
    <mergeCell ref="C384:D384"/>
    <mergeCell ref="C385:D385"/>
    <mergeCell ref="C386:D386"/>
    <mergeCell ref="C387:D387"/>
    <mergeCell ref="C388:D388"/>
    <mergeCell ref="C390:D390"/>
    <mergeCell ref="C378:D378"/>
    <mergeCell ref="C379:D379"/>
    <mergeCell ref="C380:D380"/>
    <mergeCell ref="C381:D381"/>
    <mergeCell ref="C382:D382"/>
    <mergeCell ref="C383:D383"/>
    <mergeCell ref="C397:D397"/>
    <mergeCell ref="C398:D398"/>
    <mergeCell ref="C399:D399"/>
    <mergeCell ref="C400:D400"/>
    <mergeCell ref="C401:D401"/>
    <mergeCell ref="C402:D402"/>
    <mergeCell ref="C391:D391"/>
    <mergeCell ref="C392:D392"/>
    <mergeCell ref="C393:D393"/>
    <mergeCell ref="C394:D394"/>
    <mergeCell ref="C395:D395"/>
    <mergeCell ref="C396:D396"/>
    <mergeCell ref="C414:D414"/>
    <mergeCell ref="C415:D415"/>
    <mergeCell ref="C420:D420"/>
    <mergeCell ref="C421:D421"/>
    <mergeCell ref="C422:D422"/>
    <mergeCell ref="C404:D404"/>
    <mergeCell ref="C405:D405"/>
    <mergeCell ref="C407:D407"/>
    <mergeCell ref="C408:D408"/>
    <mergeCell ref="C410:D410"/>
    <mergeCell ref="C412:D412"/>
    <mergeCell ref="C435:D435"/>
    <mergeCell ref="C436:D436"/>
    <mergeCell ref="C437:D437"/>
    <mergeCell ref="C438:D438"/>
    <mergeCell ref="C439:D439"/>
    <mergeCell ref="C440:D440"/>
    <mergeCell ref="C427:D427"/>
    <mergeCell ref="C428:D428"/>
    <mergeCell ref="C429:D429"/>
    <mergeCell ref="C430:D430"/>
    <mergeCell ref="C431:D431"/>
    <mergeCell ref="C432:D432"/>
    <mergeCell ref="C433:D433"/>
    <mergeCell ref="C434:D434"/>
    <mergeCell ref="C448:D448"/>
    <mergeCell ref="C449:D449"/>
    <mergeCell ref="C450:D450"/>
    <mergeCell ref="C442:D442"/>
    <mergeCell ref="C443:D443"/>
    <mergeCell ref="C444:D444"/>
    <mergeCell ref="C445:D445"/>
    <mergeCell ref="C446:D446"/>
    <mergeCell ref="C447:D44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Objednatel</vt:lpstr>
      <vt:lpstr>PocetMJ</vt:lpstr>
      <vt:lpstr>Poznamka</vt:lpstr>
      <vt:lpstr>'Krycí list'!Print_Area</vt:lpstr>
      <vt:lpstr>Položky!Print_Area</vt:lpstr>
      <vt:lpstr>Rekapitulace!Print_Area</vt:lpstr>
      <vt:lpstr>Položky!Print_Titles</vt:lpstr>
      <vt:lpstr>Rekapitulace!Print_Titles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J.Š.</dc:creator>
  <cp:lastModifiedBy>u</cp:lastModifiedBy>
  <dcterms:created xsi:type="dcterms:W3CDTF">2024-07-02T11:53:29Z</dcterms:created>
  <dcterms:modified xsi:type="dcterms:W3CDTF">2024-07-03T08:51:54Z</dcterms:modified>
</cp:coreProperties>
</file>